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zambrano\Downloads\"/>
    </mc:Choice>
  </mc:AlternateContent>
  <xr:revisionPtr revIDLastSave="0" documentId="13_ncr:1_{4E880BC9-273C-4DDD-B58C-1866A098AF6B}" xr6:coauthVersionLast="47" xr6:coauthVersionMax="47" xr10:uidLastSave="{00000000-0000-0000-0000-000000000000}"/>
  <bookViews>
    <workbookView xWindow="-120" yWindow="-120" windowWidth="29040" windowHeight="15720" xr2:uid="{BFB6FEEC-92C5-4159-A77A-A2107407C81B}"/>
  </bookViews>
  <sheets>
    <sheet name="13. Participación Ciudadan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I23" i="1" l="1"/>
  <c r="AC23" i="1"/>
  <c r="AB23" i="1"/>
  <c r="W23" i="1"/>
  <c r="Q23" i="1"/>
  <c r="C23" i="1"/>
  <c r="AJ22" i="1"/>
  <c r="AD22" i="1"/>
  <c r="X22" i="1"/>
  <c r="R22" i="1"/>
  <c r="AJ21" i="1"/>
  <c r="AH21" i="1"/>
  <c r="AD21" i="1"/>
  <c r="AB21" i="1"/>
  <c r="X21" i="1"/>
  <c r="V21" i="1"/>
  <c r="R21" i="1"/>
  <c r="P21" i="1"/>
  <c r="AJ20" i="1"/>
  <c r="AH20" i="1"/>
  <c r="AD20" i="1"/>
  <c r="AB20" i="1"/>
  <c r="X20" i="1"/>
  <c r="V20" i="1"/>
  <c r="R20" i="1"/>
  <c r="P20" i="1"/>
  <c r="AJ19" i="1"/>
  <c r="AH19" i="1"/>
  <c r="AD19" i="1"/>
  <c r="AB19" i="1"/>
  <c r="X19" i="1"/>
  <c r="V19" i="1"/>
  <c r="R19" i="1"/>
  <c r="P19" i="1"/>
  <c r="AJ18" i="1"/>
  <c r="AD18" i="1"/>
  <c r="X18" i="1"/>
  <c r="R18" i="1"/>
  <c r="AJ17" i="1"/>
  <c r="AD17" i="1"/>
  <c r="X17" i="1"/>
  <c r="R17" i="1"/>
  <c r="AJ16" i="1"/>
  <c r="AH16" i="1"/>
  <c r="AD16" i="1"/>
  <c r="AB16" i="1"/>
  <c r="X16" i="1"/>
  <c r="V16" i="1"/>
  <c r="R16" i="1"/>
  <c r="P16" i="1"/>
  <c r="P23" i="1" s="1"/>
  <c r="AJ15" i="1"/>
  <c r="AJ23" i="1" s="1"/>
  <c r="AH15" i="1"/>
  <c r="AH23" i="1" s="1"/>
  <c r="AD15" i="1"/>
  <c r="AD23" i="1" s="1"/>
  <c r="AB15" i="1"/>
  <c r="X15" i="1"/>
  <c r="X23" i="1" s="1"/>
  <c r="V15" i="1"/>
  <c r="V23" i="1" s="1"/>
  <c r="R15" i="1"/>
  <c r="R23" i="1" s="1"/>
  <c r="P15" i="1"/>
</calcChain>
</file>

<file path=xl/sharedStrings.xml><?xml version="1.0" encoding="utf-8"?>
<sst xmlns="http://schemas.openxmlformats.org/spreadsheetml/2006/main" count="99" uniqueCount="74">
  <si>
    <t xml:space="preserve">PLAN DE ACCIÓN POLÍTICA MIPG </t>
  </si>
  <si>
    <t>Fecha:</t>
  </si>
  <si>
    <t>7/11/2024</t>
  </si>
  <si>
    <t>Versión:</t>
  </si>
  <si>
    <t>Código:</t>
  </si>
  <si>
    <t>DPI-FO-49</t>
  </si>
  <si>
    <t>PLAN INSTITUCIONAL DE GESTIÓN Y DESEMPEÑO</t>
  </si>
  <si>
    <t>POLITICA DE GESTIÓN- MIPG:</t>
  </si>
  <si>
    <t>Participación Ciudadana en la Gestión Pública</t>
  </si>
  <si>
    <t>OBJETIVO DE LA POLÍTICA:</t>
  </si>
  <si>
    <t>Contribuir con una mayor incidencia de la ciudadanía y los grupos de valor en la gestión de la entidad</t>
  </si>
  <si>
    <t>JUSTIFICACIÓN:</t>
  </si>
  <si>
    <t>La ANLA se propone adelantar durante el 2026 acciones dirigidas a promover la participación ciudadana, facilitar el acceso a la información pública ambiental,  la atención de la conflictividad socioecológica con acciones dirigidas a generar las condiciones institucionales idóneas para la participación efectiva e incluyente y promover el fortalecimiento y desarrollo de esta participación, con base en los derechos de acceso a la información</t>
  </si>
  <si>
    <t>LÍDER DE LA POLÍTICA:</t>
  </si>
  <si>
    <t xml:space="preserve">Subdirección de Mecanismos de Participación Ciudadana  - Grupo Participación Ciudadana Ambiental </t>
  </si>
  <si>
    <t xml:space="preserve">VERSIÓN (Espacio exclusivo de la  OAP): </t>
  </si>
  <si>
    <r>
      <t xml:space="preserve">V1: </t>
    </r>
    <r>
      <rPr>
        <sz val="10"/>
        <color theme="1"/>
        <rFont val="Century Gothic"/>
        <family val="2"/>
      </rPr>
      <t xml:space="preserve">Aprobado en el Comité Institucional de Gestión y Desempeño del 15 de diciembre de 2025
</t>
    </r>
    <r>
      <rPr>
        <b/>
        <sz val="10"/>
        <color theme="1"/>
        <rFont val="Century Gothic"/>
        <family val="2"/>
      </rPr>
      <t xml:space="preserve">V2: </t>
    </r>
    <r>
      <rPr>
        <sz val="10"/>
        <color theme="1"/>
        <rFont val="Century Gothic"/>
        <family val="2"/>
      </rPr>
      <t>Se aprueba en el Comité Institucional de Gestión y Desempeño del 21 de enero de 2026, la solicitud del alcance de la acción 4. de Elaborar</t>
    </r>
    <r>
      <rPr>
        <sz val="10"/>
        <color rgb="FFFF0000"/>
        <rFont val="Century Gothic"/>
        <family val="2"/>
      </rPr>
      <t xml:space="preserve"> los contenidos de promoción</t>
    </r>
    <r>
      <rPr>
        <sz val="10"/>
        <color theme="1"/>
        <rFont val="Century Gothic"/>
        <family val="2"/>
      </rPr>
      <t xml:space="preserve"> de la participación ciudadana para la </t>
    </r>
    <r>
      <rPr>
        <sz val="10"/>
        <color rgb="FFFF0000"/>
        <rFont val="Century Gothic"/>
        <family val="2"/>
      </rPr>
      <t>Estrategia de Comunicaciones</t>
    </r>
    <r>
      <rPr>
        <sz val="10"/>
        <color theme="1"/>
        <rFont val="Century Gothic"/>
        <family val="2"/>
      </rPr>
      <t xml:space="preserve"> de la Entidad por  Elaborar los contenidos </t>
    </r>
    <r>
      <rPr>
        <sz val="10"/>
        <color rgb="FF00B050"/>
        <rFont val="Century Gothic"/>
        <family val="2"/>
      </rPr>
      <t xml:space="preserve">de las piezas comunicativas </t>
    </r>
    <r>
      <rPr>
        <sz val="10"/>
        <color theme="1"/>
        <rFont val="Century Gothic"/>
        <family val="2"/>
      </rPr>
      <t xml:space="preserve">sobre la promoción de la participación ciudadana para </t>
    </r>
    <r>
      <rPr>
        <sz val="10"/>
        <color rgb="FF00B050"/>
        <rFont val="Century Gothic"/>
        <family val="2"/>
      </rPr>
      <t xml:space="preserve">las acciones de  comunicación de la Entidad </t>
    </r>
  </si>
  <si>
    <t xml:space="preserve">DIMENSIÓN No.: </t>
  </si>
  <si>
    <t xml:space="preserve">Dimensión No.3: Gestión con valores para resultados </t>
  </si>
  <si>
    <t xml:space="preserve">SEGUIMIENTO A MARZO 31 DE 2026 -  I </t>
  </si>
  <si>
    <t>SEGUIMIENTO A JUNIO 30  DE 2026 - II</t>
  </si>
  <si>
    <t>SEGUIMIENTO A SEPTIEMBRE 30  DE 2026 -III</t>
  </si>
  <si>
    <t xml:space="preserve">SEGUIMIENTO A DICIEMBRE 31  DE 2026 - IV 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</si>
  <si>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</si>
  <si>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</si>
  <si>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</si>
  <si>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</si>
  <si>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</si>
  <si>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</si>
  <si>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</si>
  <si>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</si>
  <si>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</si>
  <si>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</si>
  <si>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</si>
  <si>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</si>
  <si>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</si>
  <si>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</si>
  <si>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</si>
  <si>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</si>
  <si>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actividad 
(Espacio exclusivo de la  OAP)</t>
  </si>
  <si>
    <t>Formular e implementar el plan de trabajo  2026 de la Estrategia Pedagógica Institucional  para fortalecer las condiciones y recursos pedagógicos que faciliten la promoción de la participación y el acceso a la información pública ambiental de la Entidad.</t>
  </si>
  <si>
    <r>
      <rPr>
        <b/>
        <sz val="10"/>
        <color rgb="FF000000"/>
        <rFont val="Century Gothic"/>
        <family val="2"/>
      </rPr>
      <t>1.1</t>
    </r>
    <r>
      <rPr>
        <sz val="10"/>
        <color rgb="FF000000"/>
        <rFont val="Century Gothic"/>
        <family val="2"/>
      </rPr>
      <t>.Formular e implementar el plan de trabajo 2026 de la Estrategia Pedagógica Institucional para promover una cultura  promotora de la participación.</t>
    </r>
  </si>
  <si>
    <t>Plan de trabajo de la Estrategia Institucional Pedagógica implementado y evidencias de seguimiento</t>
  </si>
  <si>
    <t>SMPCA - Grupo de Participación Ambiental</t>
  </si>
  <si>
    <t xml:space="preserve">Todas las dependencias </t>
  </si>
  <si>
    <t>Generar espacios y/o canales de encuentro o contacto con grupos de valor para divulgar y promover la Participación</t>
  </si>
  <si>
    <r>
      <rPr>
        <b/>
        <sz val="10"/>
        <color rgb="FF000000"/>
        <rFont val="Century Gothic"/>
        <family val="2"/>
      </rPr>
      <t>2.1.</t>
    </r>
    <r>
      <rPr>
        <sz val="10"/>
        <color rgb="FF000000"/>
        <rFont val="Century Gothic"/>
        <family val="2"/>
      </rPr>
      <t xml:space="preserve"> Realizar encuentros con los delegados de las dependencias con el fin de  sensibilizar e identificar los espacios de participación para la planeación de la participación.</t>
    </r>
  </si>
  <si>
    <t xml:space="preserve">Acta(s) y  listado(s) de asistencia </t>
  </si>
  <si>
    <t>SMPCA - Grupo de Participación Ambiental y  Grupo de Relación Estado Ciudadanías</t>
  </si>
  <si>
    <t>Todas las dependencias</t>
  </si>
  <si>
    <r>
      <rPr>
        <b/>
        <sz val="10"/>
        <color theme="1"/>
        <rFont val="Century Gothic"/>
        <family val="2"/>
      </rPr>
      <t>2.2.</t>
    </r>
    <r>
      <rPr>
        <sz val="10"/>
        <color theme="1"/>
        <rFont val="Century Gothic"/>
        <family val="2"/>
      </rPr>
      <t xml:space="preserve"> Realizar las consultas públicas a grupos de valor de los planes y documentos establecidos para conocimiento, comentarios y divulgar sus resultados a través de la página web.</t>
    </r>
  </si>
  <si>
    <t>Soportes de las consultas públicas a grupos de valor realizadas y con resultados divulgados a través de la página web publicadas</t>
  </si>
  <si>
    <t>Dependencia que lleve a cabo la consulta pública</t>
  </si>
  <si>
    <t>Grupo de Relación Estado Ciudadanías
Grupo de Comunicaciones</t>
  </si>
  <si>
    <r>
      <rPr>
        <b/>
        <sz val="10"/>
        <color rgb="FF000000"/>
        <rFont val="Century Gothic"/>
        <family val="2"/>
      </rPr>
      <t>2.3.</t>
    </r>
    <r>
      <rPr>
        <sz val="10"/>
        <color rgb="FF000000"/>
        <rFont val="Century Gothic"/>
        <family val="2"/>
      </rPr>
      <t xml:space="preserve"> Realizar y promover encuentros con los grupos de valor para la promoción de la participación y el que hacer institucional y/o la divulgación de acciones que contribuyen a la construcción de paz.</t>
    </r>
  </si>
  <si>
    <t>Informe de los encuentros con los grupos de valor definidos</t>
  </si>
  <si>
    <t xml:space="preserve">Subdirección de Evaluación de Licencias Ambientales - SELA  
Subdirección de Seguimiento de Licencias Ambientales - SSLA
Subdirección de Instrumentos, Permisos y Trámites Ambientales SIPTA 
Oficina Asesora Jurídica </t>
  </si>
  <si>
    <t>Elaborar documentos para la promoción y fortalecimiento de la participación.</t>
  </si>
  <si>
    <r>
      <rPr>
        <b/>
        <sz val="10"/>
        <rFont val="Century Gothic"/>
        <family val="2"/>
      </rPr>
      <t xml:space="preserve">3.1.  </t>
    </r>
    <r>
      <rPr>
        <sz val="10"/>
        <rFont val="Century Gothic"/>
        <family val="2"/>
      </rPr>
      <t>Sistematizar y divulgar experiencias frente a las acciones adelantadas para fortalecer y promover mecanismos de participación.</t>
    </r>
  </si>
  <si>
    <t>Documento de sistematización y divulgación</t>
  </si>
  <si>
    <t>Grupo de Comunicaciones</t>
  </si>
  <si>
    <t>Elaborar los contenidos de las piezas comunicativas sobre la promoción de la participación ciudadana para las acciones de  comunicación de la Entidad</t>
  </si>
  <si>
    <r>
      <rPr>
        <b/>
        <sz val="10"/>
        <rFont val="Century Gothic"/>
        <family val="2"/>
      </rPr>
      <t>4.1.</t>
    </r>
    <r>
      <rPr>
        <sz val="10"/>
        <rFont val="Century Gothic"/>
        <family val="2"/>
      </rPr>
      <t xml:space="preserve"> Divulgar la información sobre la promoción de la participación ciudadana a través de diferentes  canales.</t>
    </r>
  </si>
  <si>
    <t>Informe trimestral de la divulgación de los contenidos realizados.</t>
  </si>
  <si>
    <t>SMPCA - Grupo de Participación Ambiental y
Grupo de Relación Estado Ciudadanías</t>
  </si>
  <si>
    <t>Grupo Comunicaciones</t>
  </si>
  <si>
    <t>Gestionar la promoción de la participación ciudadana ambiental.</t>
  </si>
  <si>
    <r>
      <rPr>
        <b/>
        <sz val="10"/>
        <rFont val="Century Gothic"/>
        <family val="2"/>
      </rPr>
      <t>5.1</t>
    </r>
    <r>
      <rPr>
        <sz val="10"/>
        <rFont val="Century Gothic"/>
        <family val="2"/>
      </rPr>
      <t xml:space="preserve"> Realizar balance de las actividades ejecutadas en los mecanismos de participación ciudadana ambiental.</t>
    </r>
  </si>
  <si>
    <t xml:space="preserve">Informe de actividades ejecutadas en los mecanismos de participación ciudadana ambiental </t>
  </si>
  <si>
    <t xml:space="preserve">SMPCA - Grupo de Participación Ambiental </t>
  </si>
  <si>
    <t xml:space="preserve">Subdirección de Evaluación de Licencias Ambientales - SELA  
Subdirección de Seguimiento de Licencias Ambientales - SSLA
Subdirección de Instrumentos, Permisos y Trámites Ambientales SIPTA </t>
  </si>
  <si>
    <r>
      <rPr>
        <b/>
        <sz val="10"/>
        <rFont val="Century Gothic"/>
        <family val="2"/>
      </rPr>
      <t>5.2</t>
    </r>
    <r>
      <rPr>
        <sz val="10"/>
        <rFont val="Century Gothic"/>
        <family val="2"/>
      </rPr>
      <t xml:space="preserve"> Divulgar los balances de las actividades ejecutadas en los mecanismos de participación ciudadana ambiental.</t>
    </r>
  </si>
  <si>
    <r>
      <t xml:space="preserve">Balances de las actividades ejecutadas en los mecanismos de participación ciudadana ambiental </t>
    </r>
    <r>
      <rPr>
        <sz val="10"/>
        <rFont val="Century Gothic"/>
        <family val="2"/>
      </rPr>
      <t xml:space="preserve">divulgados </t>
    </r>
  </si>
  <si>
    <t>TOTAL PARA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</si>
</sst>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color rgb="FF00B050"/>
      <name val="Century Gothic"/>
      <family val="2"/>
    </font>
    <font>
      <b/>
      <sz val="10"/>
      <color rgb="FF000000"/>
      <name val="Century Gothic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26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2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5" borderId="30" xfId="0" applyNumberFormat="1" applyFont="1" applyFill="1" applyBorder="1" applyAlignment="1">
      <alignment horizontal="center" vertical="center" wrapText="1" readingOrder="1"/>
    </xf>
    <xf numFmtId="164" fontId="12" fillId="5" borderId="31" xfId="0" applyNumberFormat="1" applyFont="1" applyFill="1" applyBorder="1" applyAlignment="1">
      <alignment horizontal="center" vertical="center" wrapText="1" readingOrder="1"/>
    </xf>
    <xf numFmtId="0" fontId="8" fillId="0" borderId="0" xfId="0" applyFont="1" applyProtection="1">
      <protection locked="0"/>
    </xf>
    <xf numFmtId="0" fontId="7" fillId="6" borderId="3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 readingOrder="1"/>
      <protection locked="0"/>
    </xf>
    <xf numFmtId="0" fontId="12" fillId="4" borderId="33" xfId="0" applyFont="1" applyFill="1" applyBorder="1" applyAlignment="1" applyProtection="1">
      <alignment horizontal="center" vertical="center" wrapText="1" readingOrder="1"/>
      <protection locked="0"/>
    </xf>
    <xf numFmtId="0" fontId="7" fillId="3" borderId="33" xfId="0" applyFont="1" applyFill="1" applyBorder="1" applyAlignment="1" applyProtection="1">
      <alignment horizontal="center" vertical="center" wrapText="1" readingOrder="1"/>
      <protection locked="0"/>
    </xf>
    <xf numFmtId="9" fontId="13" fillId="4" borderId="33" xfId="1" applyFont="1" applyFill="1" applyBorder="1" applyAlignment="1" applyProtection="1">
      <alignment horizontal="center" vertical="center" wrapText="1" readingOrder="1"/>
      <protection locked="0"/>
    </xf>
    <xf numFmtId="0" fontId="13" fillId="4" borderId="34" xfId="0" applyFont="1" applyFill="1" applyBorder="1" applyAlignment="1" applyProtection="1">
      <alignment horizontal="center" vertical="center" wrapText="1" readingOrder="1"/>
      <protection locked="0"/>
    </xf>
    <xf numFmtId="10" fontId="14" fillId="3" borderId="35" xfId="1" applyNumberFormat="1" applyFont="1" applyFill="1" applyBorder="1" applyAlignment="1" applyProtection="1">
      <alignment horizontal="center" vertical="center" wrapText="1" readingOrder="1"/>
    </xf>
    <xf numFmtId="9" fontId="13" fillId="4" borderId="33" xfId="1" applyFont="1" applyFill="1" applyBorder="1" applyAlignment="1" applyProtection="1">
      <alignment horizontal="center" vertical="center" wrapText="1" readingOrder="1"/>
    </xf>
    <xf numFmtId="0" fontId="12" fillId="4" borderId="36" xfId="0" applyFont="1" applyFill="1" applyBorder="1" applyAlignment="1" applyProtection="1">
      <alignment horizontal="center" vertical="center" wrapText="1" readingOrder="1"/>
      <protection locked="0"/>
    </xf>
    <xf numFmtId="0" fontId="12" fillId="4" borderId="37" xfId="0" applyFont="1" applyFill="1" applyBorder="1" applyAlignment="1" applyProtection="1">
      <alignment horizontal="center" vertical="center" wrapText="1" readingOrder="1"/>
      <protection locked="0"/>
    </xf>
    <xf numFmtId="0" fontId="7" fillId="3" borderId="37" xfId="0" applyFont="1" applyFill="1" applyBorder="1" applyAlignment="1" applyProtection="1">
      <alignment horizontal="center" vertical="center" wrapText="1" readingOrder="1"/>
      <protection locked="0"/>
    </xf>
    <xf numFmtId="9" fontId="13" fillId="4" borderId="37" xfId="1" applyFont="1" applyFill="1" applyBorder="1" applyAlignment="1" applyProtection="1">
      <alignment horizontal="center" vertical="center" wrapText="1" readingOrder="1"/>
    </xf>
    <xf numFmtId="0" fontId="13" fillId="4" borderId="38" xfId="0" applyFont="1" applyFill="1" applyBorder="1" applyAlignment="1" applyProtection="1">
      <alignment horizontal="center" vertical="center" wrapText="1" readingOrder="1"/>
      <protection locked="0"/>
    </xf>
    <xf numFmtId="0" fontId="12" fillId="4" borderId="39" xfId="0" applyFont="1" applyFill="1" applyBorder="1" applyAlignment="1" applyProtection="1">
      <alignment horizontal="center" vertical="center" wrapText="1" readingOrder="1"/>
      <protection locked="0"/>
    </xf>
    <xf numFmtId="0" fontId="9" fillId="0" borderId="32" xfId="0" applyFont="1" applyBorder="1" applyAlignment="1">
      <alignment horizontal="center" vertical="center"/>
    </xf>
    <xf numFmtId="9" fontId="2" fillId="0" borderId="33" xfId="1" applyFont="1" applyBorder="1" applyAlignment="1" applyProtection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9" fontId="2" fillId="0" borderId="33" xfId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9" fontId="16" fillId="0" borderId="33" xfId="1" applyFont="1" applyFill="1" applyBorder="1" applyAlignment="1" applyProtection="1">
      <alignment horizontal="left" vertical="center" wrapText="1"/>
    </xf>
    <xf numFmtId="164" fontId="2" fillId="0" borderId="33" xfId="1" applyNumberFormat="1" applyFont="1" applyFill="1" applyBorder="1" applyAlignment="1" applyProtection="1">
      <alignment horizontal="center" vertical="center"/>
    </xf>
    <xf numFmtId="9" fontId="2" fillId="0" borderId="33" xfId="1" applyFont="1" applyFill="1" applyBorder="1" applyAlignment="1" applyProtection="1">
      <alignment horizontal="center" vertical="center" wrapText="1"/>
    </xf>
    <xf numFmtId="9" fontId="2" fillId="0" borderId="40" xfId="1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vertical="center" wrapText="1"/>
      <protection locked="0"/>
    </xf>
    <xf numFmtId="10" fontId="15" fillId="7" borderId="33" xfId="0" applyNumberFormat="1" applyFont="1" applyFill="1" applyBorder="1" applyAlignment="1">
      <alignment horizontal="center" vertical="center"/>
    </xf>
    <xf numFmtId="10" fontId="15" fillId="8" borderId="33" xfId="1" applyNumberFormat="1" applyFont="1" applyFill="1" applyBorder="1" applyAlignment="1" applyProtection="1">
      <alignment horizontal="center" vertical="center"/>
      <protection locked="0"/>
    </xf>
    <xf numFmtId="10" fontId="2" fillId="9" borderId="35" xfId="1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9" fontId="2" fillId="0" borderId="5" xfId="1" applyFont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9" fontId="2" fillId="0" borderId="5" xfId="1" applyFont="1" applyBorder="1" applyAlignment="1" applyProtection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9" fontId="16" fillId="0" borderId="5" xfId="1" applyFont="1" applyFill="1" applyBorder="1" applyAlignment="1" applyProtection="1">
      <alignment horizontal="left" vertical="center" wrapText="1"/>
    </xf>
    <xf numFmtId="164" fontId="2" fillId="0" borderId="5" xfId="1" applyNumberFormat="1" applyFont="1" applyFill="1" applyBorder="1" applyAlignment="1" applyProtection="1">
      <alignment horizontal="center" vertical="center" wrapText="1"/>
    </xf>
    <xf numFmtId="9" fontId="2" fillId="0" borderId="5" xfId="1" applyFont="1" applyFill="1" applyBorder="1" applyAlignment="1" applyProtection="1">
      <alignment horizontal="center" vertical="center" wrapText="1"/>
    </xf>
    <xf numFmtId="9" fontId="2" fillId="0" borderId="41" xfId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10" fontId="15" fillId="7" borderId="5" xfId="0" applyNumberFormat="1" applyFont="1" applyFill="1" applyBorder="1" applyAlignment="1">
      <alignment horizontal="center" vertical="center"/>
    </xf>
    <xf numFmtId="10" fontId="15" fillId="8" borderId="5" xfId="1" applyNumberFormat="1" applyFont="1" applyFill="1" applyBorder="1" applyAlignment="1" applyProtection="1">
      <alignment horizontal="center" vertical="center"/>
      <protection locked="0"/>
    </xf>
    <xf numFmtId="10" fontId="2" fillId="9" borderId="6" xfId="1" applyNumberFormat="1" applyFont="1" applyFill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 vertical="center"/>
    </xf>
    <xf numFmtId="9" fontId="2" fillId="0" borderId="10" xfId="1" applyFont="1" applyBorder="1" applyAlignment="1" applyProtection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9" fontId="2" fillId="0" borderId="10" xfId="1" applyFont="1" applyBorder="1" applyAlignment="1" applyProtection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1" applyNumberFormat="1" applyFont="1" applyFill="1" applyBorder="1" applyAlignment="1" applyProtection="1">
      <alignment horizontal="center" vertical="center" wrapText="1"/>
    </xf>
    <xf numFmtId="9" fontId="16" fillId="0" borderId="10" xfId="1" applyFont="1" applyFill="1" applyBorder="1" applyAlignment="1" applyProtection="1">
      <alignment horizontal="left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9" fontId="2" fillId="0" borderId="10" xfId="1" applyFont="1" applyFill="1" applyBorder="1" applyAlignment="1" applyProtection="1">
      <alignment horizontal="center" vertical="center" wrapText="1"/>
    </xf>
    <xf numFmtId="9" fontId="2" fillId="0" borderId="42" xfId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0" fontId="15" fillId="7" borderId="10" xfId="0" applyNumberFormat="1" applyFont="1" applyFill="1" applyBorder="1" applyAlignment="1">
      <alignment horizontal="center" vertical="center"/>
    </xf>
    <xf numFmtId="10" fontId="15" fillId="8" borderId="10" xfId="1" applyNumberFormat="1" applyFont="1" applyFill="1" applyBorder="1" applyAlignment="1" applyProtection="1">
      <alignment horizontal="center" vertical="center"/>
      <protection locked="0"/>
    </xf>
    <xf numFmtId="10" fontId="2" fillId="9" borderId="11" xfId="1" applyNumberFormat="1" applyFont="1" applyFill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vertical="center" wrapText="1"/>
      <protection locked="0"/>
    </xf>
    <xf numFmtId="0" fontId="9" fillId="0" borderId="39" xfId="0" applyFont="1" applyBorder="1" applyAlignment="1">
      <alignment horizontal="center" vertical="center"/>
    </xf>
    <xf numFmtId="9" fontId="2" fillId="0" borderId="37" xfId="1" applyFont="1" applyBorder="1" applyAlignment="1" applyProtection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9" fontId="2" fillId="0" borderId="37" xfId="1" applyFont="1" applyBorder="1" applyAlignment="1" applyProtection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0" fontId="16" fillId="0" borderId="37" xfId="1" applyNumberFormat="1" applyFont="1" applyFill="1" applyBorder="1" applyAlignment="1" applyProtection="1">
      <alignment horizontal="center" vertical="center" wrapText="1"/>
    </xf>
    <xf numFmtId="9" fontId="16" fillId="0" borderId="37" xfId="1" applyFont="1" applyFill="1" applyBorder="1" applyAlignment="1" applyProtection="1">
      <alignment horizontal="left" vertical="center" wrapText="1"/>
    </xf>
    <xf numFmtId="164" fontId="2" fillId="0" borderId="37" xfId="1" applyNumberFormat="1" applyFont="1" applyFill="1" applyBorder="1" applyAlignment="1" applyProtection="1">
      <alignment horizontal="center" vertical="center" wrapText="1"/>
    </xf>
    <xf numFmtId="9" fontId="2" fillId="0" borderId="37" xfId="1" applyFont="1" applyFill="1" applyBorder="1" applyAlignment="1" applyProtection="1">
      <alignment horizontal="center" vertical="center" wrapText="1"/>
    </xf>
    <xf numFmtId="9" fontId="2" fillId="0" borderId="19" xfId="1" applyFont="1" applyFill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vertical="center" wrapText="1"/>
      <protection locked="0"/>
    </xf>
    <xf numFmtId="10" fontId="15" fillId="7" borderId="37" xfId="0" applyNumberFormat="1" applyFont="1" applyFill="1" applyBorder="1" applyAlignment="1">
      <alignment horizontal="center" vertical="center"/>
    </xf>
    <xf numFmtId="10" fontId="15" fillId="8" borderId="37" xfId="1" applyNumberFormat="1" applyFont="1" applyFill="1" applyBorder="1" applyAlignment="1" applyProtection="1">
      <alignment horizontal="center" vertical="center"/>
      <protection locked="0"/>
    </xf>
    <xf numFmtId="10" fontId="2" fillId="9" borderId="43" xfId="1" applyNumberFormat="1" applyFont="1" applyFill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vertical="center" wrapText="1"/>
      <protection locked="0"/>
    </xf>
    <xf numFmtId="9" fontId="16" fillId="0" borderId="33" xfId="1" applyFont="1" applyBorder="1" applyAlignment="1" applyProtection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6" fillId="10" borderId="33" xfId="0" applyFont="1" applyFill="1" applyBorder="1" applyAlignment="1">
      <alignment vertical="center" wrapText="1"/>
    </xf>
    <xf numFmtId="0" fontId="2" fillId="0" borderId="33" xfId="1" applyNumberFormat="1" applyFont="1" applyFill="1" applyBorder="1" applyAlignment="1" applyProtection="1">
      <alignment horizontal="center" vertical="center"/>
    </xf>
    <xf numFmtId="9" fontId="16" fillId="0" borderId="40" xfId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15" fillId="0" borderId="32" xfId="0" applyFont="1" applyBorder="1" applyAlignment="1" applyProtection="1">
      <alignment vertical="center" wrapText="1"/>
      <protection locked="0"/>
    </xf>
    <xf numFmtId="0" fontId="16" fillId="0" borderId="33" xfId="1" applyNumberFormat="1" applyFont="1" applyFill="1" applyBorder="1" applyAlignment="1" applyProtection="1">
      <alignment horizontal="center" vertical="center" wrapText="1"/>
    </xf>
    <xf numFmtId="9" fontId="2" fillId="0" borderId="33" xfId="1" applyFont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9" fontId="16" fillId="0" borderId="5" xfId="1" applyFont="1" applyBorder="1" applyAlignment="1" applyProtection="1">
      <alignment horizontal="center" vertical="center"/>
    </xf>
    <xf numFmtId="9" fontId="2" fillId="0" borderId="5" xfId="1" applyFont="1" applyBorder="1" applyAlignment="1" applyProtection="1">
      <alignment horizontal="center" vertical="center"/>
    </xf>
    <xf numFmtId="0" fontId="16" fillId="10" borderId="5" xfId="0" applyFont="1" applyFill="1" applyBorder="1" applyAlignment="1">
      <alignment vertical="center" wrapText="1"/>
    </xf>
    <xf numFmtId="1" fontId="2" fillId="0" borderId="5" xfId="1" applyNumberFormat="1" applyFont="1" applyBorder="1" applyAlignment="1" applyProtection="1">
      <alignment horizontal="center" vertical="center"/>
    </xf>
    <xf numFmtId="9" fontId="2" fillId="0" borderId="5" xfId="1" applyFont="1" applyBorder="1" applyAlignment="1" applyProtection="1">
      <alignment horizontal="left" vertical="center" wrapText="1"/>
    </xf>
    <xf numFmtId="164" fontId="2" fillId="0" borderId="5" xfId="1" applyNumberFormat="1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10" fontId="15" fillId="8" borderId="5" xfId="1" applyNumberFormat="1" applyFont="1" applyFill="1" applyBorder="1" applyAlignment="1" applyProtection="1">
      <alignment horizontal="center" vertical="center"/>
    </xf>
    <xf numFmtId="0" fontId="15" fillId="11" borderId="4" xfId="0" applyFont="1" applyFill="1" applyBorder="1" applyAlignment="1" applyProtection="1">
      <alignment vertical="center"/>
      <protection locked="0"/>
    </xf>
    <xf numFmtId="0" fontId="15" fillId="11" borderId="5" xfId="0" applyFont="1" applyFill="1" applyBorder="1" applyAlignment="1" applyProtection="1">
      <alignment vertical="center"/>
      <protection locked="0"/>
    </xf>
    <xf numFmtId="0" fontId="16" fillId="11" borderId="5" xfId="0" applyFont="1" applyFill="1" applyBorder="1" applyAlignment="1" applyProtection="1">
      <alignment vertical="center" wrapText="1"/>
      <protection locked="0"/>
    </xf>
    <xf numFmtId="0" fontId="17" fillId="0" borderId="15" xfId="0" applyFont="1" applyBorder="1" applyAlignment="1">
      <alignment horizontal="center" vertical="center"/>
    </xf>
    <xf numFmtId="9" fontId="16" fillId="0" borderId="16" xfId="1" applyFont="1" applyBorder="1" applyAlignment="1" applyProtection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9" fontId="2" fillId="0" borderId="16" xfId="1" applyFont="1" applyBorder="1" applyAlignment="1" applyProtection="1">
      <alignment horizontal="center" vertical="center"/>
    </xf>
    <xf numFmtId="0" fontId="16" fillId="10" borderId="16" xfId="0" applyFont="1" applyFill="1" applyBorder="1" applyAlignment="1">
      <alignment vertical="center" wrapText="1"/>
    </xf>
    <xf numFmtId="1" fontId="2" fillId="0" borderId="16" xfId="1" applyNumberFormat="1" applyFont="1" applyBorder="1" applyAlignment="1" applyProtection="1">
      <alignment horizontal="center" vertical="center"/>
    </xf>
    <xf numFmtId="9" fontId="2" fillId="0" borderId="16" xfId="1" applyFont="1" applyBorder="1" applyAlignment="1" applyProtection="1">
      <alignment horizontal="left" vertical="center" wrapText="1"/>
    </xf>
    <xf numFmtId="164" fontId="2" fillId="0" borderId="16" xfId="1" applyNumberFormat="1" applyFont="1" applyFill="1" applyBorder="1" applyAlignment="1" applyProtection="1">
      <alignment horizontal="center" vertical="center"/>
    </xf>
    <xf numFmtId="9" fontId="2" fillId="0" borderId="16" xfId="1" applyFont="1" applyFill="1" applyBorder="1" applyAlignment="1" applyProtection="1">
      <alignment horizontal="center" vertical="center" wrapText="1"/>
    </xf>
    <xf numFmtId="9" fontId="16" fillId="0" borderId="44" xfId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10" borderId="10" xfId="0" applyFont="1" applyFill="1" applyBorder="1" applyAlignment="1" applyProtection="1">
      <alignment vertical="center" wrapText="1"/>
      <protection locked="0"/>
    </xf>
    <xf numFmtId="10" fontId="15" fillId="8" borderId="16" xfId="1" applyNumberFormat="1" applyFont="1" applyFill="1" applyBorder="1" applyAlignment="1" applyProtection="1">
      <alignment horizontal="center" vertical="center"/>
    </xf>
    <xf numFmtId="10" fontId="15" fillId="8" borderId="16" xfId="1" applyNumberFormat="1" applyFont="1" applyFill="1" applyBorder="1" applyAlignment="1" applyProtection="1">
      <alignment horizontal="center" vertical="center"/>
      <protection locked="0"/>
    </xf>
    <xf numFmtId="10" fontId="2" fillId="9" borderId="17" xfId="1" applyNumberFormat="1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vertical="center" wrapText="1"/>
      <protection locked="0"/>
    </xf>
    <xf numFmtId="0" fontId="15" fillId="0" borderId="16" xfId="0" applyFont="1" applyBorder="1" applyAlignment="1" applyProtection="1">
      <alignment vertical="center"/>
      <protection locked="0"/>
    </xf>
    <xf numFmtId="0" fontId="15" fillId="11" borderId="15" xfId="0" applyFont="1" applyFill="1" applyBorder="1" applyAlignment="1" applyProtection="1">
      <alignment vertical="center" wrapText="1"/>
      <protection locked="0"/>
    </xf>
    <xf numFmtId="0" fontId="16" fillId="11" borderId="16" xfId="0" applyFont="1" applyFill="1" applyBorder="1" applyAlignment="1" applyProtection="1">
      <alignment vertical="center" wrapText="1"/>
      <protection locked="0"/>
    </xf>
    <xf numFmtId="9" fontId="7" fillId="12" borderId="45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 readingOrder="1"/>
      <protection locked="0"/>
    </xf>
    <xf numFmtId="0" fontId="7" fillId="3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46" xfId="0" applyFont="1" applyFill="1" applyBorder="1" applyAlignment="1" applyProtection="1">
      <alignment horizontal="center" vertical="center" wrapText="1" readingOrder="1"/>
      <protection locked="0"/>
    </xf>
    <xf numFmtId="10" fontId="9" fillId="0" borderId="45" xfId="1" applyNumberFormat="1" applyFont="1" applyBorder="1" applyAlignment="1" applyProtection="1">
      <alignment horizontal="center" vertical="center"/>
    </xf>
    <xf numFmtId="10" fontId="9" fillId="0" borderId="46" xfId="0" applyNumberFormat="1" applyFont="1" applyBorder="1" applyAlignment="1">
      <alignment horizontal="center" vertical="center"/>
    </xf>
    <xf numFmtId="10" fontId="7" fillId="2" borderId="47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341922</xdr:colOff>
      <xdr:row>1</xdr:row>
      <xdr:rowOff>12212</xdr:rowOff>
    </xdr:from>
    <xdr:ext cx="1691055" cy="800833"/>
    <xdr:pic>
      <xdr:nvPicPr>
        <xdr:cNvPr id="2" name="Imagen 1">
          <a:extLst>
            <a:ext uri="{FF2B5EF4-FFF2-40B4-BE49-F238E27FC236}">
              <a16:creationId xmlns:a16="http://schemas.microsoft.com/office/drawing/2014/main" id="{CBDC2A8A-BFCB-46BA-B746-955FDCAD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97" y="183662"/>
          <a:ext cx="1691055" cy="80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6E8C-D9F2-41DE-B90F-0E01F1B4544D}">
  <sheetPr>
    <tabColor rgb="FF00B050"/>
  </sheetPr>
  <dimension ref="B1:AJ23"/>
  <sheetViews>
    <sheetView showGridLines="0" tabSelected="1" zoomScale="70" zoomScaleNormal="70" workbookViewId="0">
      <selection activeCell="Q15" sqref="Q15:Q22"/>
    </sheetView>
  </sheetViews>
  <sheetFormatPr baseColWidth="10" defaultColWidth="11.42578125" defaultRowHeight="13.5" customHeight="1" x14ac:dyDescent="0.25"/>
  <cols>
    <col min="1" max="1" width="4.28515625" style="7" customWidth="1"/>
    <col min="2" max="2" width="8.140625" style="1" customWidth="1"/>
    <col min="3" max="3" width="16.42578125" style="1" customWidth="1"/>
    <col min="4" max="4" width="34.28515625" style="1" customWidth="1"/>
    <col min="5" max="5" width="13.42578125" style="1" customWidth="1"/>
    <col min="6" max="6" width="41.7109375" style="1" customWidth="1"/>
    <col min="7" max="7" width="11" style="1" customWidth="1"/>
    <col min="8" max="8" width="33.85546875" style="1" customWidth="1"/>
    <col min="9" max="9" width="18.42578125" style="1" customWidth="1"/>
    <col min="10" max="10" width="19.140625" style="1" customWidth="1"/>
    <col min="11" max="11" width="26.42578125" style="2" bestFit="1" customWidth="1"/>
    <col min="12" max="12" width="35.85546875" style="3" customWidth="1"/>
    <col min="13" max="13" width="38.42578125" style="4" customWidth="1"/>
    <col min="14" max="14" width="72.140625" style="5" customWidth="1"/>
    <col min="15" max="15" width="68.42578125" style="6" customWidth="1"/>
    <col min="16" max="16" width="17" style="2" bestFit="1" customWidth="1"/>
    <col min="17" max="17" width="17" style="1" bestFit="1" customWidth="1"/>
    <col min="18" max="18" width="25" style="1" bestFit="1" customWidth="1"/>
    <col min="19" max="19" width="39.85546875" style="1" customWidth="1"/>
    <col min="20" max="20" width="41.7109375" style="1" customWidth="1"/>
    <col min="21" max="21" width="36.42578125" style="1" customWidth="1"/>
    <col min="22" max="22" width="14.42578125" style="2" bestFit="1" customWidth="1"/>
    <col min="23" max="23" width="19" style="1" customWidth="1"/>
    <col min="24" max="24" width="21.42578125" style="1" bestFit="1" customWidth="1"/>
    <col min="25" max="25" width="40.140625" style="1" customWidth="1"/>
    <col min="26" max="26" width="33.85546875" style="1" customWidth="1"/>
    <col min="27" max="27" width="47" style="1" customWidth="1"/>
    <col min="28" max="28" width="14.42578125" style="2" bestFit="1" customWidth="1"/>
    <col min="29" max="29" width="17" style="1" bestFit="1" customWidth="1"/>
    <col min="30" max="30" width="21.85546875" style="1" bestFit="1" customWidth="1"/>
    <col min="31" max="31" width="45" style="1" customWidth="1"/>
    <col min="32" max="32" width="36" style="1" customWidth="1"/>
    <col min="33" max="33" width="38.85546875" style="1" customWidth="1"/>
    <col min="34" max="34" width="14.42578125" style="2" bestFit="1" customWidth="1"/>
    <col min="35" max="35" width="17" style="1" bestFit="1" customWidth="1"/>
    <col min="36" max="36" width="25" style="1" bestFit="1" customWidth="1"/>
    <col min="37" max="16384" width="11.42578125" style="7"/>
  </cols>
  <sheetData>
    <row r="1" spans="2:36" ht="13.5" customHeight="1" thickBot="1" x14ac:dyDescent="0.3"/>
    <row r="2" spans="2:36" ht="23.25" customHeight="1" x14ac:dyDescent="0.2">
      <c r="B2" s="8"/>
      <c r="C2" s="9"/>
      <c r="D2" s="10"/>
      <c r="E2" s="11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/>
      <c r="AH2" s="14" t="s">
        <v>1</v>
      </c>
      <c r="AI2" s="15"/>
      <c r="AJ2" s="16" t="s">
        <v>2</v>
      </c>
    </row>
    <row r="3" spans="2:36" ht="22.5" customHeight="1" x14ac:dyDescent="0.2">
      <c r="B3" s="17"/>
      <c r="C3" s="18"/>
      <c r="D3" s="19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2"/>
      <c r="AH3" s="23" t="s">
        <v>3</v>
      </c>
      <c r="AI3" s="24"/>
      <c r="AJ3" s="25">
        <v>1</v>
      </c>
    </row>
    <row r="4" spans="2:36" ht="20.25" customHeight="1" thickBot="1" x14ac:dyDescent="0.25">
      <c r="B4" s="26"/>
      <c r="C4" s="27"/>
      <c r="D4" s="28"/>
      <c r="E4" s="29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  <c r="AH4" s="32" t="s">
        <v>4</v>
      </c>
      <c r="AI4" s="33"/>
      <c r="AJ4" s="34" t="s">
        <v>5</v>
      </c>
    </row>
    <row r="6" spans="2:36" s="37" customFormat="1" ht="13.5" customHeight="1" x14ac:dyDescent="0.2">
      <c r="B6" s="35" t="s">
        <v>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2:36" s="37" customFormat="1" ht="13.5" customHeight="1" thickBot="1" x14ac:dyDescent="0.3">
      <c r="B7" s="38"/>
      <c r="C7" s="39"/>
      <c r="D7" s="39"/>
      <c r="E7" s="39"/>
      <c r="F7" s="40"/>
      <c r="G7" s="40"/>
      <c r="H7" s="40"/>
      <c r="I7" s="40"/>
      <c r="J7" s="40"/>
      <c r="K7" s="40"/>
      <c r="L7" s="40"/>
      <c r="M7" s="4"/>
      <c r="N7" s="5"/>
      <c r="O7" s="6"/>
      <c r="P7" s="3"/>
      <c r="Q7" s="6"/>
      <c r="R7" s="6"/>
      <c r="S7" s="6"/>
      <c r="T7" s="6"/>
      <c r="U7" s="6"/>
      <c r="V7" s="3"/>
      <c r="W7" s="6"/>
      <c r="X7" s="6"/>
      <c r="Y7" s="6"/>
      <c r="Z7" s="6"/>
      <c r="AA7" s="6"/>
      <c r="AB7" s="3"/>
      <c r="AC7" s="6"/>
      <c r="AD7" s="6"/>
      <c r="AE7" s="6"/>
      <c r="AF7" s="6"/>
      <c r="AG7" s="6"/>
      <c r="AH7" s="3"/>
      <c r="AI7" s="6"/>
      <c r="AJ7" s="6"/>
    </row>
    <row r="8" spans="2:36" s="37" customFormat="1" ht="14.25" thickBot="1" x14ac:dyDescent="0.3">
      <c r="B8" s="41" t="s">
        <v>7</v>
      </c>
      <c r="C8" s="42"/>
      <c r="D8" s="42"/>
      <c r="E8" s="43"/>
      <c r="F8" s="44" t="s">
        <v>8</v>
      </c>
      <c r="G8" s="45"/>
      <c r="H8" s="45"/>
      <c r="I8" s="45"/>
      <c r="J8" s="45"/>
      <c r="K8" s="45"/>
      <c r="L8" s="45"/>
      <c r="M8" s="4"/>
      <c r="N8" s="5"/>
      <c r="O8" s="6"/>
      <c r="P8" s="3"/>
      <c r="Q8" s="6"/>
      <c r="R8" s="6"/>
      <c r="S8" s="6"/>
      <c r="T8" s="6"/>
      <c r="U8" s="6"/>
      <c r="V8" s="3"/>
      <c r="W8" s="6"/>
      <c r="X8" s="6"/>
      <c r="Y8" s="6"/>
      <c r="Z8" s="6"/>
      <c r="AA8" s="6"/>
      <c r="AB8" s="3"/>
      <c r="AC8" s="6"/>
      <c r="AD8" s="6"/>
      <c r="AE8" s="6"/>
      <c r="AF8" s="6"/>
      <c r="AG8" s="6"/>
      <c r="AH8" s="3"/>
      <c r="AI8" s="6"/>
      <c r="AJ8" s="6"/>
    </row>
    <row r="9" spans="2:36" s="48" customFormat="1" ht="14.25" thickBot="1" x14ac:dyDescent="0.3">
      <c r="B9" s="41" t="s">
        <v>9</v>
      </c>
      <c r="C9" s="42"/>
      <c r="D9" s="42"/>
      <c r="E9" s="43"/>
      <c r="F9" s="44" t="s">
        <v>10</v>
      </c>
      <c r="G9" s="45"/>
      <c r="H9" s="45"/>
      <c r="I9" s="45"/>
      <c r="J9" s="45"/>
      <c r="K9" s="45"/>
      <c r="L9" s="45"/>
      <c r="M9" s="4"/>
      <c r="N9" s="4"/>
      <c r="O9" s="46"/>
      <c r="P9" s="47"/>
      <c r="Q9" s="46"/>
      <c r="R9" s="46"/>
      <c r="S9" s="46"/>
      <c r="T9" s="46"/>
      <c r="U9" s="46"/>
      <c r="V9" s="47"/>
      <c r="W9" s="46"/>
      <c r="X9" s="46"/>
      <c r="Y9" s="46"/>
      <c r="Z9" s="46"/>
      <c r="AA9" s="46"/>
      <c r="AB9" s="47"/>
      <c r="AC9" s="46"/>
      <c r="AD9" s="46"/>
      <c r="AE9" s="46"/>
      <c r="AF9" s="46"/>
      <c r="AG9" s="46"/>
      <c r="AH9" s="47"/>
      <c r="AI9" s="46"/>
      <c r="AJ9" s="46"/>
    </row>
    <row r="10" spans="2:36" s="48" customFormat="1" ht="14.25" thickBot="1" x14ac:dyDescent="0.3">
      <c r="B10" s="41" t="s">
        <v>11</v>
      </c>
      <c r="C10" s="42"/>
      <c r="D10" s="42"/>
      <c r="E10" s="43"/>
      <c r="F10" s="44" t="s">
        <v>12</v>
      </c>
      <c r="G10" s="45"/>
      <c r="H10" s="45"/>
      <c r="I10" s="45"/>
      <c r="J10" s="45"/>
      <c r="K10" s="45"/>
      <c r="L10" s="45"/>
      <c r="M10" s="4"/>
      <c r="N10" s="4"/>
      <c r="O10" s="46"/>
      <c r="P10" s="47"/>
      <c r="Q10" s="46"/>
      <c r="R10" s="46"/>
      <c r="S10" s="46"/>
      <c r="T10" s="46"/>
      <c r="U10" s="46"/>
      <c r="V10" s="47"/>
      <c r="W10" s="46"/>
      <c r="X10" s="46"/>
      <c r="Y10" s="46"/>
      <c r="Z10" s="46"/>
      <c r="AA10" s="46"/>
      <c r="AB10" s="47"/>
      <c r="AC10" s="46"/>
      <c r="AD10" s="46"/>
      <c r="AE10" s="46"/>
      <c r="AF10" s="46"/>
      <c r="AG10" s="46"/>
      <c r="AH10" s="47"/>
      <c r="AI10" s="46"/>
      <c r="AJ10" s="46"/>
    </row>
    <row r="11" spans="2:36" s="48" customFormat="1" ht="14.25" thickBot="1" x14ac:dyDescent="0.3">
      <c r="B11" s="41" t="s">
        <v>13</v>
      </c>
      <c r="C11" s="42"/>
      <c r="D11" s="42"/>
      <c r="E11" s="43"/>
      <c r="F11" s="44" t="s">
        <v>14</v>
      </c>
      <c r="G11" s="45"/>
      <c r="H11" s="45"/>
      <c r="I11" s="45"/>
      <c r="J11" s="45"/>
      <c r="K11" s="45"/>
      <c r="L11" s="45"/>
      <c r="M11" s="4"/>
      <c r="N11" s="4"/>
      <c r="O11" s="46"/>
      <c r="P11" s="47"/>
      <c r="Q11" s="46"/>
      <c r="R11" s="46"/>
      <c r="S11" s="46"/>
      <c r="T11" s="46"/>
      <c r="U11" s="46"/>
      <c r="V11" s="47"/>
      <c r="W11" s="46"/>
      <c r="X11" s="46"/>
      <c r="Y11" s="46"/>
      <c r="Z11" s="46"/>
      <c r="AA11" s="46"/>
      <c r="AB11" s="47"/>
      <c r="AC11" s="46"/>
      <c r="AD11" s="46"/>
      <c r="AE11" s="46"/>
      <c r="AF11" s="46"/>
      <c r="AG11" s="46"/>
      <c r="AH11" s="47"/>
      <c r="AI11" s="46"/>
      <c r="AJ11" s="46"/>
    </row>
    <row r="12" spans="2:36" s="48" customFormat="1" ht="41.25" customHeight="1" thickBot="1" x14ac:dyDescent="0.3">
      <c r="B12" s="49" t="s">
        <v>15</v>
      </c>
      <c r="C12" s="50"/>
      <c r="D12" s="50"/>
      <c r="E12" s="51"/>
      <c r="F12" s="52" t="s">
        <v>16</v>
      </c>
      <c r="G12" s="52"/>
      <c r="H12" s="52"/>
      <c r="I12" s="52"/>
      <c r="J12" s="52"/>
      <c r="K12" s="52"/>
      <c r="L12" s="52"/>
      <c r="M12" s="4"/>
      <c r="N12" s="4"/>
      <c r="O12" s="46"/>
      <c r="P12" s="47"/>
      <c r="Q12" s="46"/>
      <c r="R12" s="46"/>
      <c r="S12" s="46"/>
      <c r="T12" s="46"/>
      <c r="U12" s="46"/>
      <c r="V12" s="47"/>
      <c r="W12" s="46"/>
      <c r="X12" s="46"/>
      <c r="Y12" s="46"/>
      <c r="Z12" s="46"/>
      <c r="AA12" s="46"/>
      <c r="AB12" s="47"/>
      <c r="AC12" s="46"/>
      <c r="AD12" s="46"/>
      <c r="AE12" s="46"/>
      <c r="AF12" s="46"/>
      <c r="AG12" s="46"/>
      <c r="AH12" s="47"/>
      <c r="AI12" s="46"/>
      <c r="AJ12" s="46"/>
    </row>
    <row r="13" spans="2:36" s="61" customFormat="1" ht="27" customHeight="1" thickBot="1" x14ac:dyDescent="0.25">
      <c r="B13" s="41" t="s">
        <v>17</v>
      </c>
      <c r="C13" s="42"/>
      <c r="D13" s="42"/>
      <c r="E13" s="43"/>
      <c r="F13" s="53" t="s">
        <v>18</v>
      </c>
      <c r="G13" s="54"/>
      <c r="H13" s="54"/>
      <c r="I13" s="54"/>
      <c r="J13" s="54"/>
      <c r="K13" s="54"/>
      <c r="L13" s="55"/>
      <c r="M13" s="56" t="s">
        <v>19</v>
      </c>
      <c r="N13" s="57"/>
      <c r="O13" s="57"/>
      <c r="P13" s="57"/>
      <c r="Q13" s="58"/>
      <c r="R13" s="59">
        <v>46112</v>
      </c>
      <c r="S13" s="56" t="s">
        <v>20</v>
      </c>
      <c r="T13" s="57"/>
      <c r="U13" s="57"/>
      <c r="V13" s="57"/>
      <c r="W13" s="58"/>
      <c r="X13" s="59">
        <v>46203</v>
      </c>
      <c r="Y13" s="56" t="s">
        <v>21</v>
      </c>
      <c r="Z13" s="57"/>
      <c r="AA13" s="57"/>
      <c r="AB13" s="57"/>
      <c r="AC13" s="58"/>
      <c r="AD13" s="60">
        <v>46295</v>
      </c>
      <c r="AE13" s="56" t="s">
        <v>22</v>
      </c>
      <c r="AF13" s="57"/>
      <c r="AG13" s="57"/>
      <c r="AH13" s="57"/>
      <c r="AI13" s="58"/>
      <c r="AJ13" s="60">
        <v>46387</v>
      </c>
    </row>
    <row r="14" spans="2:36" s="61" customFormat="1" ht="69" customHeight="1" thickBot="1" x14ac:dyDescent="0.25">
      <c r="B14" s="62" t="s">
        <v>23</v>
      </c>
      <c r="C14" s="62" t="s">
        <v>24</v>
      </c>
      <c r="D14" s="62" t="s">
        <v>25</v>
      </c>
      <c r="E14" s="62" t="s">
        <v>26</v>
      </c>
      <c r="F14" s="62" t="s">
        <v>27</v>
      </c>
      <c r="G14" s="62" t="s">
        <v>28</v>
      </c>
      <c r="H14" s="62" t="s">
        <v>29</v>
      </c>
      <c r="I14" s="62" t="s">
        <v>30</v>
      </c>
      <c r="J14" s="62" t="s">
        <v>31</v>
      </c>
      <c r="K14" s="62" t="s">
        <v>32</v>
      </c>
      <c r="L14" s="63" t="s">
        <v>33</v>
      </c>
      <c r="M14" s="64" t="s">
        <v>34</v>
      </c>
      <c r="N14" s="65" t="s">
        <v>35</v>
      </c>
      <c r="O14" s="66" t="s">
        <v>36</v>
      </c>
      <c r="P14" s="67" t="s">
        <v>37</v>
      </c>
      <c r="Q14" s="68" t="s">
        <v>38</v>
      </c>
      <c r="R14" s="69" t="s">
        <v>39</v>
      </c>
      <c r="S14" s="64" t="s">
        <v>34</v>
      </c>
      <c r="T14" s="65" t="s">
        <v>35</v>
      </c>
      <c r="U14" s="66" t="s">
        <v>36</v>
      </c>
      <c r="V14" s="70" t="s">
        <v>37</v>
      </c>
      <c r="W14" s="68" t="s">
        <v>38</v>
      </c>
      <c r="X14" s="69" t="s">
        <v>39</v>
      </c>
      <c r="Y14" s="71" t="s">
        <v>34</v>
      </c>
      <c r="Z14" s="72" t="s">
        <v>35</v>
      </c>
      <c r="AA14" s="73" t="s">
        <v>36</v>
      </c>
      <c r="AB14" s="74" t="s">
        <v>37</v>
      </c>
      <c r="AC14" s="75" t="s">
        <v>38</v>
      </c>
      <c r="AD14" s="69" t="s">
        <v>39</v>
      </c>
      <c r="AE14" s="76" t="s">
        <v>34</v>
      </c>
      <c r="AF14" s="72" t="s">
        <v>35</v>
      </c>
      <c r="AG14" s="73" t="s">
        <v>36</v>
      </c>
      <c r="AH14" s="74" t="s">
        <v>37</v>
      </c>
      <c r="AI14" s="75" t="s">
        <v>38</v>
      </c>
      <c r="AJ14" s="69" t="s">
        <v>39</v>
      </c>
    </row>
    <row r="15" spans="2:36" s="61" customFormat="1" ht="207.75" customHeight="1" thickBot="1" x14ac:dyDescent="0.25">
      <c r="B15" s="77">
        <v>1</v>
      </c>
      <c r="C15" s="78">
        <v>0.3</v>
      </c>
      <c r="D15" s="79" t="s">
        <v>40</v>
      </c>
      <c r="E15" s="80">
        <v>1</v>
      </c>
      <c r="F15" s="81" t="s">
        <v>41</v>
      </c>
      <c r="G15" s="80">
        <v>1</v>
      </c>
      <c r="H15" s="82" t="s">
        <v>42</v>
      </c>
      <c r="I15" s="83">
        <v>46055</v>
      </c>
      <c r="J15" s="83">
        <v>46387</v>
      </c>
      <c r="K15" s="84" t="s">
        <v>43</v>
      </c>
      <c r="L15" s="85" t="s">
        <v>44</v>
      </c>
      <c r="M15" s="86"/>
      <c r="N15" s="87"/>
      <c r="O15" s="88"/>
      <c r="P15" s="89">
        <f>Q15*$E15</f>
        <v>0</v>
      </c>
      <c r="Q15" s="90"/>
      <c r="R15" s="91">
        <f t="shared" ref="R15:R22" si="0" xml:space="preserve"> MIN(IF(R$13-$I15&lt;0,0,(R$13-$I15)/($J15-$I15)),1)</f>
        <v>0.1716867469879518</v>
      </c>
      <c r="S15" s="92"/>
      <c r="T15" s="88"/>
      <c r="U15" s="88"/>
      <c r="V15" s="89">
        <f>W15*$E15</f>
        <v>0</v>
      </c>
      <c r="W15" s="90"/>
      <c r="X15" s="91">
        <f xml:space="preserve"> MIN(IF(X$13-$I15&lt;0,0,(X$13-$I15)/($J15-$I15)),1)</f>
        <v>0.44578313253012047</v>
      </c>
      <c r="Y15" s="92"/>
      <c r="Z15" s="88"/>
      <c r="AA15" s="88"/>
      <c r="AB15" s="89">
        <f>AC15*$E15</f>
        <v>0</v>
      </c>
      <c r="AC15" s="90"/>
      <c r="AD15" s="91">
        <f t="shared" ref="AD15:AD22" si="1" xml:space="preserve"> MIN(IF(AD$13-$I15&lt;0,0,(AD$13-$I15)/($J15-$I15)),1)</f>
        <v>0.72289156626506024</v>
      </c>
      <c r="AE15" s="92"/>
      <c r="AF15" s="88"/>
      <c r="AG15" s="88"/>
      <c r="AH15" s="89">
        <f>AI15*$E15</f>
        <v>0</v>
      </c>
      <c r="AI15" s="90"/>
      <c r="AJ15" s="91">
        <f t="shared" ref="AJ15:AJ22" si="2" xml:space="preserve"> MIN(IF(AJ$13-$I15&lt;0,0,(AJ$13-$I15)/($J15-$I15)),1)</f>
        <v>1</v>
      </c>
    </row>
    <row r="16" spans="2:36" s="61" customFormat="1" ht="67.5" x14ac:dyDescent="0.2">
      <c r="B16" s="93">
        <v>2</v>
      </c>
      <c r="C16" s="94">
        <v>0.2</v>
      </c>
      <c r="D16" s="95" t="s">
        <v>45</v>
      </c>
      <c r="E16" s="96">
        <v>0.2</v>
      </c>
      <c r="F16" s="97" t="s">
        <v>46</v>
      </c>
      <c r="G16" s="98">
        <v>3</v>
      </c>
      <c r="H16" s="99" t="s">
        <v>47</v>
      </c>
      <c r="I16" s="100">
        <v>46055</v>
      </c>
      <c r="J16" s="100">
        <v>46370</v>
      </c>
      <c r="K16" s="101" t="s">
        <v>48</v>
      </c>
      <c r="L16" s="102" t="s">
        <v>49</v>
      </c>
      <c r="M16" s="103"/>
      <c r="N16" s="104"/>
      <c r="O16" s="105"/>
      <c r="P16" s="106">
        <f>(Q16*$E16)+(Q17*$E17)+(Q18*$E18)</f>
        <v>0</v>
      </c>
      <c r="Q16" s="107"/>
      <c r="R16" s="108">
        <f t="shared" si="0"/>
        <v>0.18095238095238095</v>
      </c>
      <c r="S16" s="109"/>
      <c r="T16" s="105"/>
      <c r="U16" s="105"/>
      <c r="V16" s="106">
        <f>(W16*$E16)+(W17*$E17)+(W18*$E18)</f>
        <v>0</v>
      </c>
      <c r="W16" s="107"/>
      <c r="X16" s="108">
        <f t="shared" ref="X16:X22" si="3" xml:space="preserve"> MIN(IF(X$13-$I16&lt;0,0,(X$13-$I16)/($J16-$I16)),1)</f>
        <v>0.46984126984126984</v>
      </c>
      <c r="Y16" s="109"/>
      <c r="Z16" s="105"/>
      <c r="AA16" s="105"/>
      <c r="AB16" s="106">
        <f>(AC16*$E16)+(AC17*$E17)+(AC18*$E18)</f>
        <v>0</v>
      </c>
      <c r="AC16" s="107"/>
      <c r="AD16" s="108">
        <f t="shared" si="1"/>
        <v>0.76190476190476186</v>
      </c>
      <c r="AE16" s="109"/>
      <c r="AF16" s="105"/>
      <c r="AG16" s="105"/>
      <c r="AH16" s="106">
        <f>(AI16*$E16)+(AI17*$E17)+(AI18*$E18)</f>
        <v>0</v>
      </c>
      <c r="AI16" s="107"/>
      <c r="AJ16" s="108">
        <f t="shared" si="2"/>
        <v>1</v>
      </c>
    </row>
    <row r="17" spans="2:36" s="61" customFormat="1" ht="312.75" customHeight="1" x14ac:dyDescent="0.2">
      <c r="B17" s="110"/>
      <c r="C17" s="111"/>
      <c r="D17" s="112"/>
      <c r="E17" s="113">
        <v>0.3</v>
      </c>
      <c r="F17" s="114" t="s">
        <v>50</v>
      </c>
      <c r="G17" s="115">
        <v>6</v>
      </c>
      <c r="H17" s="116" t="s">
        <v>51</v>
      </c>
      <c r="I17" s="117">
        <v>46024</v>
      </c>
      <c r="J17" s="117">
        <v>46387</v>
      </c>
      <c r="K17" s="118" t="s">
        <v>52</v>
      </c>
      <c r="L17" s="119" t="s">
        <v>53</v>
      </c>
      <c r="M17" s="120"/>
      <c r="N17" s="121"/>
      <c r="O17" s="122"/>
      <c r="P17" s="123"/>
      <c r="Q17" s="124"/>
      <c r="R17" s="125">
        <f t="shared" si="0"/>
        <v>0.24242424242424243</v>
      </c>
      <c r="S17" s="126"/>
      <c r="T17" s="122"/>
      <c r="U17" s="122"/>
      <c r="V17" s="123"/>
      <c r="W17" s="124"/>
      <c r="X17" s="125">
        <f t="shared" si="3"/>
        <v>0.49311294765840219</v>
      </c>
      <c r="Y17" s="126"/>
      <c r="Z17" s="122"/>
      <c r="AA17" s="122"/>
      <c r="AB17" s="123"/>
      <c r="AC17" s="124"/>
      <c r="AD17" s="125">
        <f t="shared" si="1"/>
        <v>0.74655647382920109</v>
      </c>
      <c r="AE17" s="126"/>
      <c r="AF17" s="122"/>
      <c r="AG17" s="122"/>
      <c r="AH17" s="123"/>
      <c r="AI17" s="124"/>
      <c r="AJ17" s="125">
        <f t="shared" si="2"/>
        <v>1</v>
      </c>
    </row>
    <row r="18" spans="2:36" s="61" customFormat="1" ht="108.75" thickBot="1" x14ac:dyDescent="0.25">
      <c r="B18" s="127"/>
      <c r="C18" s="128"/>
      <c r="D18" s="129"/>
      <c r="E18" s="130">
        <v>0.5</v>
      </c>
      <c r="F18" s="131" t="s">
        <v>54</v>
      </c>
      <c r="G18" s="132">
        <v>8</v>
      </c>
      <c r="H18" s="133" t="s">
        <v>55</v>
      </c>
      <c r="I18" s="134">
        <v>46055</v>
      </c>
      <c r="J18" s="134">
        <v>46387</v>
      </c>
      <c r="K18" s="135" t="s">
        <v>43</v>
      </c>
      <c r="L18" s="136" t="s">
        <v>56</v>
      </c>
      <c r="M18" s="137"/>
      <c r="N18" s="138"/>
      <c r="O18" s="139"/>
      <c r="P18" s="140"/>
      <c r="Q18" s="141"/>
      <c r="R18" s="142">
        <f t="shared" si="0"/>
        <v>0.1716867469879518</v>
      </c>
      <c r="S18" s="143"/>
      <c r="T18" s="139"/>
      <c r="U18" s="139"/>
      <c r="V18" s="140"/>
      <c r="W18" s="141"/>
      <c r="X18" s="142">
        <f t="shared" si="3"/>
        <v>0.44578313253012047</v>
      </c>
      <c r="Y18" s="143"/>
      <c r="Z18" s="139"/>
      <c r="AA18" s="139"/>
      <c r="AB18" s="140"/>
      <c r="AC18" s="141"/>
      <c r="AD18" s="142">
        <f t="shared" si="1"/>
        <v>0.72289156626506024</v>
      </c>
      <c r="AE18" s="143"/>
      <c r="AF18" s="139"/>
      <c r="AG18" s="139"/>
      <c r="AH18" s="140"/>
      <c r="AI18" s="141"/>
      <c r="AJ18" s="142">
        <f t="shared" si="2"/>
        <v>1</v>
      </c>
    </row>
    <row r="19" spans="2:36" s="61" customFormat="1" ht="139.5" customHeight="1" thickBot="1" x14ac:dyDescent="0.25">
      <c r="B19" s="77">
        <v>3</v>
      </c>
      <c r="C19" s="144">
        <v>0.1</v>
      </c>
      <c r="D19" s="145" t="s">
        <v>57</v>
      </c>
      <c r="E19" s="80">
        <v>1</v>
      </c>
      <c r="F19" s="146" t="s">
        <v>58</v>
      </c>
      <c r="G19" s="147">
        <v>3</v>
      </c>
      <c r="H19" s="82" t="s">
        <v>59</v>
      </c>
      <c r="I19" s="83">
        <v>46083</v>
      </c>
      <c r="J19" s="83">
        <v>46387</v>
      </c>
      <c r="K19" s="84" t="s">
        <v>43</v>
      </c>
      <c r="L19" s="148" t="s">
        <v>60</v>
      </c>
      <c r="M19" s="149"/>
      <c r="N19" s="87"/>
      <c r="O19" s="150"/>
      <c r="P19" s="89">
        <f>Q19*$E19</f>
        <v>0</v>
      </c>
      <c r="Q19" s="90"/>
      <c r="R19" s="91">
        <f t="shared" si="0"/>
        <v>9.5394736842105268E-2</v>
      </c>
      <c r="S19" s="151"/>
      <c r="T19" s="88"/>
      <c r="U19" s="88"/>
      <c r="V19" s="89">
        <f>W19*$E19</f>
        <v>0</v>
      </c>
      <c r="W19" s="90"/>
      <c r="X19" s="91">
        <f t="shared" si="3"/>
        <v>0.39473684210526316</v>
      </c>
      <c r="Y19" s="151"/>
      <c r="Z19" s="88"/>
      <c r="AA19" s="88"/>
      <c r="AB19" s="89">
        <f>AC19*$E19</f>
        <v>0</v>
      </c>
      <c r="AC19" s="90"/>
      <c r="AD19" s="91">
        <f t="shared" si="1"/>
        <v>0.69736842105263153</v>
      </c>
      <c r="AE19" s="151"/>
      <c r="AF19" s="88"/>
      <c r="AG19" s="88"/>
      <c r="AH19" s="89">
        <f>AI19*$E19</f>
        <v>0</v>
      </c>
      <c r="AI19" s="90"/>
      <c r="AJ19" s="91">
        <f t="shared" si="2"/>
        <v>1</v>
      </c>
    </row>
    <row r="20" spans="2:36" s="61" customFormat="1" ht="150" customHeight="1" thickBot="1" x14ac:dyDescent="0.25">
      <c r="B20" s="77">
        <v>4</v>
      </c>
      <c r="C20" s="144">
        <v>0.2</v>
      </c>
      <c r="D20" s="79" t="s">
        <v>61</v>
      </c>
      <c r="E20" s="78">
        <v>1</v>
      </c>
      <c r="F20" s="146" t="s">
        <v>62</v>
      </c>
      <c r="G20" s="152">
        <v>4</v>
      </c>
      <c r="H20" s="153" t="s">
        <v>63</v>
      </c>
      <c r="I20" s="83">
        <v>46055</v>
      </c>
      <c r="J20" s="83">
        <v>46387</v>
      </c>
      <c r="K20" s="84" t="s">
        <v>64</v>
      </c>
      <c r="L20" s="85" t="s">
        <v>65</v>
      </c>
      <c r="M20" s="149"/>
      <c r="N20" s="87"/>
      <c r="O20" s="150"/>
      <c r="P20" s="89">
        <f>Q20*$E20</f>
        <v>0</v>
      </c>
      <c r="Q20" s="90"/>
      <c r="R20" s="91">
        <f t="shared" si="0"/>
        <v>0.1716867469879518</v>
      </c>
      <c r="S20" s="151"/>
      <c r="T20" s="88"/>
      <c r="U20" s="88"/>
      <c r="V20" s="89">
        <f>W20*$E20</f>
        <v>0</v>
      </c>
      <c r="W20" s="90"/>
      <c r="X20" s="91">
        <f t="shared" si="3"/>
        <v>0.44578313253012047</v>
      </c>
      <c r="Y20" s="151"/>
      <c r="Z20" s="88"/>
      <c r="AA20" s="88"/>
      <c r="AB20" s="89">
        <f>AC20*$E20</f>
        <v>0</v>
      </c>
      <c r="AC20" s="90"/>
      <c r="AD20" s="91">
        <f t="shared" si="1"/>
        <v>0.72289156626506024</v>
      </c>
      <c r="AE20" s="151"/>
      <c r="AF20" s="88"/>
      <c r="AG20" s="88"/>
      <c r="AH20" s="89">
        <f>AI20*$E20</f>
        <v>0</v>
      </c>
      <c r="AI20" s="90"/>
      <c r="AJ20" s="91">
        <f t="shared" si="2"/>
        <v>1</v>
      </c>
    </row>
    <row r="21" spans="2:36" s="61" customFormat="1" ht="183" customHeight="1" x14ac:dyDescent="0.2">
      <c r="B21" s="154">
        <v>5</v>
      </c>
      <c r="C21" s="155">
        <v>0.2</v>
      </c>
      <c r="D21" s="95" t="s">
        <v>66</v>
      </c>
      <c r="E21" s="156">
        <v>0.8</v>
      </c>
      <c r="F21" s="157" t="s">
        <v>67</v>
      </c>
      <c r="G21" s="158">
        <v>2</v>
      </c>
      <c r="H21" s="159" t="s">
        <v>68</v>
      </c>
      <c r="I21" s="160">
        <v>46083</v>
      </c>
      <c r="J21" s="160">
        <v>46325</v>
      </c>
      <c r="K21" s="101" t="s">
        <v>69</v>
      </c>
      <c r="L21" s="102" t="s">
        <v>70</v>
      </c>
      <c r="M21" s="161"/>
      <c r="N21" s="104"/>
      <c r="O21" s="162"/>
      <c r="P21" s="163">
        <f>(Q21*$E21)+(Q22*$E22)</f>
        <v>0</v>
      </c>
      <c r="Q21" s="107"/>
      <c r="R21" s="108">
        <f t="shared" si="0"/>
        <v>0.11983471074380166</v>
      </c>
      <c r="S21" s="164"/>
      <c r="T21" s="105"/>
      <c r="U21" s="165"/>
      <c r="V21" s="163">
        <f>(W21*$E21)+(W22*$E22)</f>
        <v>0</v>
      </c>
      <c r="W21" s="107"/>
      <c r="X21" s="108">
        <f t="shared" si="3"/>
        <v>0.49586776859504134</v>
      </c>
      <c r="Y21" s="164"/>
      <c r="Z21" s="166"/>
      <c r="AA21" s="105"/>
      <c r="AB21" s="163">
        <f>(AC21*$E21)+(AC22*$E22)</f>
        <v>0</v>
      </c>
      <c r="AC21" s="107"/>
      <c r="AD21" s="108">
        <f t="shared" si="1"/>
        <v>0.87603305785123964</v>
      </c>
      <c r="AE21" s="164"/>
      <c r="AF21" s="166"/>
      <c r="AG21" s="105"/>
      <c r="AH21" s="163">
        <f>(AI21*$E21)+(AI22*$E22)</f>
        <v>0</v>
      </c>
      <c r="AI21" s="107"/>
      <c r="AJ21" s="108">
        <f t="shared" si="2"/>
        <v>1</v>
      </c>
    </row>
    <row r="22" spans="2:36" s="61" customFormat="1" ht="180.75" customHeight="1" thickBot="1" x14ac:dyDescent="0.25">
      <c r="B22" s="167"/>
      <c r="C22" s="168"/>
      <c r="D22" s="169"/>
      <c r="E22" s="170">
        <v>0.2</v>
      </c>
      <c r="F22" s="171" t="s">
        <v>71</v>
      </c>
      <c r="G22" s="172">
        <v>2</v>
      </c>
      <c r="H22" s="173" t="s">
        <v>72</v>
      </c>
      <c r="I22" s="174">
        <v>46118</v>
      </c>
      <c r="J22" s="174">
        <v>46387</v>
      </c>
      <c r="K22" s="175" t="s">
        <v>69</v>
      </c>
      <c r="L22" s="176" t="s">
        <v>60</v>
      </c>
      <c r="M22" s="177"/>
      <c r="N22" s="121"/>
      <c r="O22" s="178"/>
      <c r="P22" s="179"/>
      <c r="Q22" s="180"/>
      <c r="R22" s="181">
        <f t="shared" si="0"/>
        <v>0</v>
      </c>
      <c r="S22" s="182"/>
      <c r="T22" s="183"/>
      <c r="U22" s="184"/>
      <c r="V22" s="179"/>
      <c r="W22" s="180"/>
      <c r="X22" s="181">
        <f t="shared" si="3"/>
        <v>0.31598513011152418</v>
      </c>
      <c r="Y22" s="185"/>
      <c r="Z22" s="186"/>
      <c r="AA22" s="183"/>
      <c r="AB22" s="179"/>
      <c r="AC22" s="180"/>
      <c r="AD22" s="181">
        <f t="shared" si="1"/>
        <v>0.65799256505576209</v>
      </c>
      <c r="AE22" s="185"/>
      <c r="AF22" s="186"/>
      <c r="AG22" s="183"/>
      <c r="AH22" s="179"/>
      <c r="AI22" s="180"/>
      <c r="AJ22" s="181">
        <f t="shared" si="2"/>
        <v>1</v>
      </c>
    </row>
    <row r="23" spans="2:36" ht="25.5" customHeight="1" thickBot="1" x14ac:dyDescent="0.3">
      <c r="C23" s="187">
        <f>SUM(C15:C22)</f>
        <v>1</v>
      </c>
      <c r="M23" s="188" t="s">
        <v>73</v>
      </c>
      <c r="N23" s="189"/>
      <c r="O23" s="190"/>
      <c r="P23" s="191">
        <f>(P15*$C15)+(P16*$C16)+(P19*$C19)+(P20*$C20)+(P21*$C21)</f>
        <v>0</v>
      </c>
      <c r="Q23" s="192">
        <f>(Q15*$E15)*$C15+((Q16*$E16)+(Q17*$E17)+(Q18*$E18))*$C16+(Q19*$E19)*$C19+(Q20*$E20)*$C20+((Q21*$E21)+(Q22*$E22))*$C21</f>
        <v>0</v>
      </c>
      <c r="R23" s="193">
        <f>(R15*$E15)*$C15+((R16*$E16)+(R17*$E17)+(R18*$E18))*$C16+(R19*$E19)*$C19+(R20*$E20)*$C20+((R21*$E21)+(R22*$E22))*$C21</f>
        <v>0.15350862537953969</v>
      </c>
      <c r="S23" s="189" t="s">
        <v>73</v>
      </c>
      <c r="T23" s="189"/>
      <c r="U23" s="190"/>
      <c r="V23" s="191">
        <f>(V15*$C15)+(V16*$C16)+(V19*$C19)+(V20*$C20)+(V21*$C21)</f>
        <v>0</v>
      </c>
      <c r="W23" s="192">
        <f>(W15*$E15)*$C15+((W16*$E16)+(W17*$E17)+(W18*$E18))*$C16+(W19*$E19)*$C19+(W20*$E20)*$C20+((W21*$E21)+(W22*$E22))*$C21</f>
        <v>0</v>
      </c>
      <c r="X23" s="193">
        <f>(X15*$E15)*$C15+((X16*$E16)+(X17*$E17)+(X18*$E18))*$C16+(X19*$E19)*$C19+(X20*$E20)*$C20+((X21*$E21)+(X22*$E22))*$C21</f>
        <v>0.44730223956142112</v>
      </c>
      <c r="Y23" s="188" t="s">
        <v>73</v>
      </c>
      <c r="Z23" s="189"/>
      <c r="AA23" s="190"/>
      <c r="AB23" s="191">
        <f>(AB15*$C15)+(AB16*$C16)+(AB19*$C19)+(AB20*$C20)+(AB21*$C21)</f>
        <v>0</v>
      </c>
      <c r="AC23" s="192">
        <f>(AC15*$E15)*$C15+((AC16*$E16)+(AC17*$E17)+(AC18*$E18))*$C16+(AC19*$E19)*$C19+(AC20*$E20)*$C20+((AC21*$E21)+(AC22*$E22))*$C21</f>
        <v>0</v>
      </c>
      <c r="AD23" s="193">
        <f>(AD15*$E15)*$C15+((AD16*$E16)+(AD17*$E17)+(AD18*$E18))*$C16+(AD19*$E19)*$C19+(AD20*$E20)*$C20+((AD21*$E21)+(AD22*$E22))*$C21</f>
        <v>0.74522635262867065</v>
      </c>
      <c r="AE23" s="188" t="s">
        <v>73</v>
      </c>
      <c r="AF23" s="189"/>
      <c r="AG23" s="190"/>
      <c r="AH23" s="191">
        <f>(AH15*$C15)+(AH16*$C16)+(AH19*$C19)+(AH20*$C20)+(AH21*$C21)</f>
        <v>0</v>
      </c>
      <c r="AI23" s="192">
        <f>(AI15*$E15)*$C15+((AI16*$E16)+(AI17*$E17)+(AI18*$E18))*$C16+(AI19*$E19)*$C19+(AI20*$E20)*$C20+((AI21*$E21)+(AI22*$E22))*$C21</f>
        <v>0</v>
      </c>
      <c r="AJ23" s="193">
        <f>(AJ15*$E15)*$C15+((AJ16*$E16)+(AJ17*$E17)+(AJ18*$E18))*$C16+(AJ19*$E19)*$C19+(AJ20*$E20)*$C20+((AJ21*$E21)+(AJ22*$E22))*$C21</f>
        <v>1</v>
      </c>
    </row>
  </sheetData>
  <sheetProtection algorithmName="SHA-512" hashValue="cLYYJRPWq1F0IcNxyj4Xk31y23a/HKaF0Q4nECg7HkRuwdOGJGX/KM8bAsr5YHyxGrmC52SHTzt5XjzZtHOaJg==" saltValue="QrvRzFmIRGr5Nf0dyMss/A==" spinCount="100000" sheet="1" objects="1" scenarios="1"/>
  <protectedRanges>
    <protectedRange algorithmName="SHA-512" hashValue="zkmH5oK/mNJkflsmJPZmziNuPJX2taBF/rCerjMs1RGAneVWPzBUajd0xHRAOxKjtkoNPzdvi365whU9BTxlHg==" saltValue="uNZR67vL7M+7ak+Cyd6cUQ==" spinCount="100000" sqref="P15:P23 Q23 R13:R23 V14:V23 W23 X13:X23 AB14:AB23 AC23 AD13:AD23 AH14:AH23 AI23 AJ13:AJ23" name="Rango2"/>
    <protectedRange algorithmName="SHA-512" hashValue="g9glvjedk72qbVxEIu5aJ9CScnYqKuhP9zRcxR+yA9jF8vxO6OZk3JYD/6aJtdCDuOTm/qmr4ITp4BwbZ+44Vw==" saltValue="lTO9J0TiEx3PHw0bhENvPg==" spinCount="100000" sqref="B14:L22" name="Rango1"/>
  </protectedRanges>
  <mergeCells count="41">
    <mergeCell ref="M23:O23"/>
    <mergeCell ref="S23:U23"/>
    <mergeCell ref="Y23:AA23"/>
    <mergeCell ref="AE23:AG23"/>
    <mergeCell ref="AH16:AH18"/>
    <mergeCell ref="B21:B22"/>
    <mergeCell ref="C21:C22"/>
    <mergeCell ref="D21:D22"/>
    <mergeCell ref="P21:P22"/>
    <mergeCell ref="V21:V22"/>
    <mergeCell ref="AB21:AB22"/>
    <mergeCell ref="AH21:AH22"/>
    <mergeCell ref="M13:Q13"/>
    <mergeCell ref="S13:W13"/>
    <mergeCell ref="Y13:AC13"/>
    <mergeCell ref="AE13:AI13"/>
    <mergeCell ref="B16:B18"/>
    <mergeCell ref="C16:C18"/>
    <mergeCell ref="D16:D18"/>
    <mergeCell ref="P16:P18"/>
    <mergeCell ref="V16:V18"/>
    <mergeCell ref="AB16:AB18"/>
    <mergeCell ref="B11:E11"/>
    <mergeCell ref="F11:L11"/>
    <mergeCell ref="B12:E12"/>
    <mergeCell ref="F12:L12"/>
    <mergeCell ref="B13:E13"/>
    <mergeCell ref="F13:L13"/>
    <mergeCell ref="B7:L7"/>
    <mergeCell ref="B8:E8"/>
    <mergeCell ref="F8:L8"/>
    <mergeCell ref="B9:E9"/>
    <mergeCell ref="F9:L9"/>
    <mergeCell ref="B10:E10"/>
    <mergeCell ref="F10:L10"/>
    <mergeCell ref="B2:D4"/>
    <mergeCell ref="E2:AG4"/>
    <mergeCell ref="AH2:AI2"/>
    <mergeCell ref="AH3:AI3"/>
    <mergeCell ref="AH4:AI4"/>
    <mergeCell ref="B6:AJ6"/>
  </mergeCells>
  <conditionalFormatting sqref="Q15:Q22">
    <cfRule type="containsBlanks" dxfId="15" priority="13">
      <formula>LEN(TRIM(Q15))=0</formula>
    </cfRule>
    <cfRule type="expression" dxfId="14" priority="14">
      <formula>(Q15&lt;(R15*0.75))</formula>
    </cfRule>
    <cfRule type="expression" dxfId="13" priority="15">
      <formula>AND(Q15&lt;(R15*0.9),Q15&gt;=(R15*0.75))</formula>
    </cfRule>
    <cfRule type="expression" dxfId="12" priority="16">
      <formula>Q15&gt;=(R15*0.9)</formula>
    </cfRule>
  </conditionalFormatting>
  <conditionalFormatting sqref="W15:W22">
    <cfRule type="containsBlanks" dxfId="11" priority="9">
      <formula>LEN(TRIM(W15))=0</formula>
    </cfRule>
    <cfRule type="expression" dxfId="10" priority="10">
      <formula>(W15&lt;(X15*0.75))</formula>
    </cfRule>
    <cfRule type="expression" dxfId="9" priority="11">
      <formula>AND(W15&lt;(X15*0.9),W15&gt;=(X15*0.75))</formula>
    </cfRule>
    <cfRule type="expression" dxfId="8" priority="12">
      <formula>W15&gt;=(X15*0.9)</formula>
    </cfRule>
  </conditionalFormatting>
  <conditionalFormatting sqref="AC15:AC22">
    <cfRule type="containsBlanks" dxfId="7" priority="5">
      <formula>LEN(TRIM(AC15))=0</formula>
    </cfRule>
    <cfRule type="expression" dxfId="6" priority="6">
      <formula>(AC15&lt;(AD15*0.75))</formula>
    </cfRule>
    <cfRule type="expression" dxfId="5" priority="7">
      <formula>AND(AC15&lt;(AD15*0.9),AC15&gt;=(AD15*0.75))</formula>
    </cfRule>
    <cfRule type="expression" dxfId="4" priority="8">
      <formula>AC15&gt;=(AD15*0.9)</formula>
    </cfRule>
  </conditionalFormatting>
  <conditionalFormatting sqref="AI15:AI22">
    <cfRule type="containsBlanks" dxfId="3" priority="1">
      <formula>LEN(TRIM(AI15))=0</formula>
    </cfRule>
    <cfRule type="expression" dxfId="2" priority="2">
      <formula>(AI15&lt;(AJ15*0.75))</formula>
    </cfRule>
    <cfRule type="expression" dxfId="1" priority="3">
      <formula>AND(AI15&lt;(AJ15*0.9),AI15&gt;=(AJ15*0.75))</formula>
    </cfRule>
    <cfRule type="expression" dxfId="0" priority="4">
      <formula>AI15&gt;=(AJ15*0.9)</formula>
    </cfRule>
  </conditionalFormatting>
  <dataValidations count="23">
    <dataValidation allowBlank="1" showInputMessage="1" showErrorMessage="1" promptTitle="Validación OAP" prompt="Se incluye una breve descripción del avance realizado por OAP a las evidencias, análisis cualitativo, análisis cuantitativo. " sqref="O14 U14 AA14 AG14" xr:uid="{15C5874E-D331-4ACD-9252-28F02CAFC765}"/>
    <dataValidation allowBlank="1" showInputMessage="1" showErrorMessage="1" promptTitle="Avance esperado actividad" prompt="Se visualiza el avance esperado cuantitativo " sqref="AD14 AJ14 X14 R14" xr:uid="{A0A15F54-A31D-4552-8F3A-E27B652F4DDD}"/>
    <dataValidation allowBlank="1" showInputMessage="1" showErrorMessage="1" prompt="Sumatoria de las acciones, las cuales deben dar como resultado el 100%. " sqref="C23" xr:uid="{6D83CE6C-7592-4975-9D66-4FAD635E8968}"/>
    <dataValidation allowBlank="1" showInputMessage="1" showErrorMessage="1" promptTitle="Avance real actividad" prompt="Reportar el avance real cuantitativo y acumulado de la actividad" sqref="Q14 W14 AC14 AI14" xr:uid="{2D8E172E-4C94-462F-BC78-07F2DFC6BEB0}"/>
    <dataValidation allowBlank="1" showInputMessage="1" showErrorMessage="1" promptTitle="Avance real acumulado acción" prompt="Reportar el avance real cuantitativo y acumulado de la acción " sqref="P14 V14 AB14 AH14" xr:uid="{80FB5A78-2A0A-41B1-BD29-A9EEF143739E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14 T14 Z14 AF14" xr:uid="{AF3001D8-FB8B-4E5E-97F1-79F0F32C39D4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14 S14 Y14 AE14" xr:uid="{992E1411-CE85-413E-AD95-3464A503F12B}"/>
    <dataValidation allowBlank="1" showInputMessage="1" showErrorMessage="1" promptTitle="Dependencia Apoyo" prompt="Relacionar el nombre de la(s) dependencia(s) que apoya(n) la implementación de las acciones y actividades. " sqref="L14" xr:uid="{22775B2F-1774-440E-BBB0-4711AF695BE7}"/>
    <dataValidation allowBlank="1" showInputMessage="1" showErrorMessage="1" promptTitle="Dependencia líder " prompt="Relacionar la dependencia responsable de gestionar que la acción y las actividades se implementen. " sqref="K14" xr:uid="{D4FD96B4-17A4-4007-A43E-92B837A8F301}"/>
    <dataValidation allowBlank="1" showInputMessage="1" showErrorMessage="1" promptTitle="Fecha de finalización" prompt="Diligenciar la fecha en la cual se planea culminarla actividad; para la planeación tener en cuenta festivos, semanas de receso, semana santa." sqref="J14" xr:uid="{8F44267C-1C69-4824-B737-32682C2E578E}"/>
    <dataValidation allowBlank="1" showInputMessage="1" showErrorMessage="1" promptTitle="Fecha de inicio " prompt="Diligenciar la fecha en la cual se planea iniciar la actividad; para la planeación tener en cuenta festivos, semanas de receso, semana santa." sqref="I14" xr:uid="{D7954580-F351-4720-9EE3-96FF4E5B247C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14" xr:uid="{D78DCC20-557C-4EAC-BE44-FFDC2B89C019}"/>
    <dataValidation allowBlank="1" showInputMessage="1" showErrorMessage="1" promptTitle="Peso por actividad" prompt="Debe asignarse un porcentaje a cada actividad, el peso de la actividades deben sumar un 100%." sqref="E14" xr:uid="{57D62692-5CA6-43A7-B5A2-7DDE9900E300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14" xr:uid="{682F0E65-66E5-41D5-B399-DAC13C1F1315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14" xr:uid="{784ECF71-AACF-4B44-93D2-50FB6513CE0F}"/>
    <dataValidation allowBlank="1" showInputMessage="1" showErrorMessage="1" promptTitle="Meta" prompt="Registre la meta de la actividad. Si se encuentra relacionada en otro instrumento de planeación debe ser la misma meta._x000a_" sqref="G14" xr:uid="{3425AC27-21B9-4396-84D4-D40EADBA91E5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14" xr:uid="{C509ED05-80BB-44FD-BD03-0498AC410A27}"/>
    <dataValidation allowBlank="1" showInputMessage="1" showErrorMessage="1" promptTitle="Ítem" prompt="En este campo se relaciona el número consecutivo de acciones formuladas _x000a_" sqref="B14" xr:uid="{C437939A-1DF8-41FD-B894-FE3945E3EB3C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13" xr:uid="{19BE9F7C-BF18-457F-A4C1-B965829F87A2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B12:E12" xr:uid="{14FAABB1-2E57-45EE-B474-AB11A0817B27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1:E11" xr:uid="{353674FB-6C88-47DE-8D6E-3ABE8D2DE275}"/>
    <dataValidation allowBlank="1" showInputMessage="1" showErrorMessage="1" promptTitle="Objetivo de la política " prompt="Incluir el propósito relacionado en el Manual de MIPG " sqref="B9:E9" xr:uid="{730D62BC-0088-49DA-B154-BEF4D6627049}"/>
    <dataValidation allowBlank="1" showInputMessage="1" showErrorMessage="1" promptTitle="Polìtica de Gestión " prompt="Incluir el nombre de la política MIPG: Ej: Planeación Institucional" sqref="B8:E8" xr:uid="{4652C134-C056-414D-8F77-A6E59347CAD2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 Participación Ciudadana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Andrea Zambrano Jimenez</dc:creator>
  <cp:lastModifiedBy>Johana Andrea Zambrano Jimenez</cp:lastModifiedBy>
  <dcterms:created xsi:type="dcterms:W3CDTF">2026-04-24T20:34:46Z</dcterms:created>
  <dcterms:modified xsi:type="dcterms:W3CDTF">2026-04-24T20:38:04Z</dcterms:modified>
</cp:coreProperties>
</file>