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xml" ContentType="application/vnd.openxmlformats-officedocument.themeOverrid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2.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3.xml" ContentType="application/vnd.openxmlformats-officedocument.themeOverrid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4.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5.xml" ContentType="application/vnd.openxmlformats-officedocument.themeOverrid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6.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7.xml" ContentType="application/vnd.openxmlformats-officedocument.themeOverrid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8.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9.xml" ContentType="application/vnd.openxmlformats-officedocument.themeOverrid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10.xml" ContentType="application/vnd.openxmlformats-officedocument.themeOverrid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27"/>
  <workbookPr autoCompressPictures="0" defaultThemeVersion="166925"/>
  <mc:AlternateContent xmlns:mc="http://schemas.openxmlformats.org/markup-compatibility/2006">
    <mc:Choice Requires="x15">
      <x15ac:absPath xmlns:x15ac="http://schemas.microsoft.com/office/spreadsheetml/2010/11/ac" url="/Users/freddycamargomotta/Desktop/1. ANLA/PEI/2025-I/Seguimiento/"/>
    </mc:Choice>
  </mc:AlternateContent>
  <xr:revisionPtr revIDLastSave="0" documentId="13_ncr:1_{5F445C17-6806-8B46-B075-3CD2826FF4AA}" xr6:coauthVersionLast="47" xr6:coauthVersionMax="47" xr10:uidLastSave="{00000000-0000-0000-0000-000000000000}"/>
  <bookViews>
    <workbookView xWindow="0" yWindow="500" windowWidth="28800" windowHeight="15840" tabRatio="803" activeTab="4" xr2:uid="{00000000-000D-0000-FFFF-FFFF00000000}"/>
  </bookViews>
  <sheets>
    <sheet name="ODS" sheetId="31" state="hidden" r:id="rId1"/>
    <sheet name="Gráficas" sheetId="29" state="hidden" r:id="rId2"/>
    <sheet name="Metas" sheetId="27" state="hidden" r:id="rId3"/>
    <sheet name="Objetivos est" sheetId="30" state="hidden" r:id="rId4"/>
    <sheet name="Consolidado" sheetId="13" r:id="rId5"/>
    <sheet name="OAP" sheetId="2" r:id="rId6"/>
    <sheet name="OAJ" sheetId="6" r:id="rId7"/>
    <sheet name="OTI" sheetId="16" r:id="rId8"/>
    <sheet name="Comunicaciones" sheetId="17" r:id="rId9"/>
    <sheet name="Control Interno" sheetId="20" r:id="rId10"/>
    <sheet name="SAF" sheetId="18" r:id="rId11"/>
    <sheet name="SMPCA" sheetId="15" r:id="rId12"/>
    <sheet name="Sub.Evaluación LA" sheetId="23" r:id="rId13"/>
    <sheet name="Sub.Seguimiento LA" sheetId="24" r:id="rId14"/>
    <sheet name="SIPTA" sheetId="3" r:id="rId15"/>
    <sheet name="OCDI" sheetId="28" r:id="rId16"/>
    <sheet name="Graficas" sheetId="32" state="hidden" r:id="rId17"/>
    <sheet name="Tablas" sheetId="33" state="hidden" r:id="rId18"/>
  </sheets>
  <externalReferences>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s>
  <definedNames>
    <definedName name="DepartamentoConsulta" localSheetId="4">#REF!</definedName>
    <definedName name="DepartamentoConsulta">#REF!</definedName>
    <definedName name="DeptoConsulta" localSheetId="4">#REF!</definedName>
    <definedName name="DeptoConsulta">#REF!</definedName>
    <definedName name="FactorSemanas">[1]Parametros!$G$5</definedName>
    <definedName name="FechaCierre">'[2]Registro Control Tiempos'!$C$9</definedName>
    <definedName name="FechaCorte">'[2]Registro Control Tiempos'!$C$7</definedName>
    <definedName name="FechaCorteModificacion" localSheetId="4">#REF!</definedName>
    <definedName name="FechaCorteModificacion">#REF!</definedName>
    <definedName name="festivos">[1]!Tabla4[TabDiasFestivos]</definedName>
    <definedName name="G" localSheetId="4">#REF!</definedName>
    <definedName name="G">#REF!</definedName>
    <definedName name="Instrumentos">[3]Parametros!$F$11:$F$19</definedName>
    <definedName name="intrumento">[4]!TabInstrumentos[Instrumentos]</definedName>
    <definedName name="Mesfinal">[1]Parametros!$H$2</definedName>
    <definedName name="MesInicial">[1]Parametros!$G$2</definedName>
    <definedName name="MetaAnual" localSheetId="4">#REF!</definedName>
    <definedName name="MetaAnual">#REF!</definedName>
    <definedName name="MetaAnualIE">'[1]Indicador estrategico'!$AV$5</definedName>
    <definedName name="NativeTimeline_Fecha_Auto_Administrativo_Respuesta">#N/A</definedName>
    <definedName name="NombreContratista">[4]!TabRevisores[NOMBRE]</definedName>
    <definedName name="NormasAplicables">[4]Parametros!$BI$15:$BI$19</definedName>
    <definedName name="NotaAutoInicio" localSheetId="4">#REF!</definedName>
    <definedName name="NotaAutoInicio">#REF!</definedName>
    <definedName name="pend">[5]Pendientes!$B$49:$E$49</definedName>
    <definedName name="PerfilActivo" localSheetId="4">#REF!</definedName>
    <definedName name="PerfilActivo">#REF!</definedName>
    <definedName name="ProyectoConsulta" localSheetId="4">#REF!</definedName>
    <definedName name="ProyectoConsulta">#REF!</definedName>
    <definedName name="RangoConsulta" localSheetId="4">'[2]Registro Control Tiempos'!#REF!</definedName>
    <definedName name="RangoConsulta">'[2]Registro Control Tiempos'!#REF!</definedName>
    <definedName name="RegistroConsulta" localSheetId="4">#REF!</definedName>
    <definedName name="RegistroConsulta">#REF!</definedName>
    <definedName name="Sector">[6]Parametros!$N$11:$N$17</definedName>
    <definedName name="SectorAConsultar" localSheetId="4">#REF!</definedName>
    <definedName name="SectorAConsultar">#REF!</definedName>
    <definedName name="SectorConsultar">'[1]Indicador estrategico'!$I$2</definedName>
    <definedName name="SectorEstadisticas" localSheetId="4">#REF!</definedName>
    <definedName name="SectorEstadisticas">#REF!</definedName>
    <definedName name="SectorTiempo" localSheetId="4">Ind Tiempos [7]Sectorial!$E$9</definedName>
    <definedName name="SectorTiempo">Ind Tiempos [7]Sectorial!$E$9</definedName>
    <definedName name="SiNo">[8]Parametros!$BI$12:$BI$13</definedName>
    <definedName name="ss">[4]!TabInstrumentos[Instrumentos]</definedName>
    <definedName name="TabDiasFestivos">[1]!Tabla4[TabDiasFestivos]</definedName>
    <definedName name="TabSabadoDomingo">[4]!SabadosDomingos[SabadosDomingos]</definedName>
    <definedName name="TipoActoAdministrativo">[9]Parametros!$T$11:$T$13</definedName>
    <definedName name="TipoDecision">[10]Parametros!$V$11:$V$18</definedName>
    <definedName name="TipoRegistro">[11]Parametros!$L$11:$L$13</definedName>
    <definedName name="TipoSuspension">[1]Parametros!$R$11:$R$14</definedName>
    <definedName name="TipoTramite">[1]Parametros!$AB$11:$AB$13</definedName>
    <definedName name="UsuarioActivo" localSheetId="4">#REF!</definedName>
    <definedName name="UsuarioActivo">#REF!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2" i="13" l="1"/>
  <c r="Q2" i="13"/>
  <c r="M2" i="13"/>
  <c r="I2" i="13"/>
  <c r="I23" i="33"/>
  <c r="I19" i="33"/>
  <c r="I18" i="33"/>
  <c r="I14" i="33"/>
  <c r="I13" i="33"/>
  <c r="I8" i="33"/>
  <c r="I4" i="33"/>
  <c r="I3" i="33"/>
  <c r="D29" i="33"/>
  <c r="D28" i="33"/>
  <c r="D23" i="33"/>
  <c r="D18" i="33"/>
  <c r="D13" i="33"/>
  <c r="D8" i="33"/>
  <c r="K24" i="33"/>
  <c r="K23" i="33"/>
  <c r="K19" i="33"/>
  <c r="K18" i="33"/>
  <c r="K14" i="33"/>
  <c r="K13" i="33"/>
  <c r="K9" i="33"/>
  <c r="K8" i="33"/>
  <c r="K4" i="33"/>
  <c r="K3" i="33"/>
  <c r="F29" i="33"/>
  <c r="F28" i="33"/>
  <c r="F24" i="33"/>
  <c r="F23" i="33"/>
  <c r="F19" i="33"/>
  <c r="F18" i="33"/>
  <c r="F14" i="33"/>
  <c r="F13" i="33"/>
  <c r="F9" i="33"/>
  <c r="F8" i="33"/>
  <c r="F4" i="33"/>
  <c r="F3" i="33"/>
  <c r="D4" i="33"/>
  <c r="D3" i="33"/>
  <c r="J3" i="33"/>
  <c r="J8" i="33"/>
  <c r="J13" i="33"/>
  <c r="J18" i="33"/>
  <c r="J23" i="33"/>
  <c r="E28" i="33"/>
  <c r="E23" i="33"/>
  <c r="E18" i="33"/>
  <c r="E13" i="33"/>
  <c r="E8" i="33"/>
  <c r="E3" i="33"/>
  <c r="AA11" i="23"/>
  <c r="AA9" i="23"/>
  <c r="AA10" i="24"/>
  <c r="AA8" i="16"/>
  <c r="AA7" i="20"/>
  <c r="AE7" i="18"/>
  <c r="AA9" i="18"/>
  <c r="AA8" i="18"/>
  <c r="AE9" i="3"/>
  <c r="AA7" i="3"/>
  <c r="AA8" i="3"/>
  <c r="AA9" i="3"/>
  <c r="AE7" i="24"/>
  <c r="AA9" i="24"/>
  <c r="AA8" i="24"/>
  <c r="AA10" i="23"/>
  <c r="AA8" i="23"/>
  <c r="AA7" i="23"/>
  <c r="AA7" i="6"/>
  <c r="AE8" i="15"/>
  <c r="AA7" i="15"/>
  <c r="AA8" i="15"/>
  <c r="AA12" i="15"/>
  <c r="AA10" i="15"/>
  <c r="AA9" i="15"/>
  <c r="M10" i="13"/>
  <c r="K17" i="13" s="1"/>
  <c r="AE9" i="15" l="1"/>
  <c r="AD9" i="15"/>
  <c r="Z9" i="3"/>
  <c r="Z11" i="3"/>
  <c r="Z8" i="3"/>
  <c r="AD9" i="3" l="1"/>
  <c r="Z8" i="28" l="1"/>
  <c r="Z7" i="28"/>
  <c r="Z10" i="24"/>
  <c r="Z9" i="24"/>
  <c r="Z12" i="15" l="1"/>
  <c r="AA7" i="2"/>
  <c r="AA8" i="2"/>
  <c r="AA9" i="2"/>
  <c r="AA10" i="2"/>
  <c r="AA12" i="2"/>
  <c r="AA8" i="28"/>
  <c r="I24" i="33"/>
  <c r="I9" i="33"/>
  <c r="D24" i="33"/>
  <c r="D19" i="33"/>
  <c r="D14" i="33"/>
  <c r="D9" i="33"/>
  <c r="M11" i="13" l="1"/>
  <c r="AA13" i="2"/>
  <c r="AA8" i="20"/>
  <c r="AA7" i="17"/>
  <c r="AA11" i="3"/>
  <c r="Z9" i="23"/>
  <c r="AA9" i="20" l="1"/>
  <c r="AE12" i="15"/>
  <c r="K18" i="13"/>
  <c r="K13" i="13"/>
  <c r="M9" i="13"/>
  <c r="Z7" i="23" l="1"/>
  <c r="Z8" i="24"/>
  <c r="AD7" i="24"/>
  <c r="Z7" i="24"/>
  <c r="AA7" i="24" s="1"/>
  <c r="Z7" i="3" l="1"/>
  <c r="Q3" i="13"/>
  <c r="Z10" i="3"/>
  <c r="AA10" i="3" s="1"/>
  <c r="Q4" i="13" l="1"/>
  <c r="AA12" i="3"/>
  <c r="C12" i="13" s="1"/>
  <c r="AD8" i="3"/>
  <c r="AE8" i="3" s="1"/>
  <c r="AE12" i="3" l="1"/>
  <c r="D12" i="13" s="1"/>
  <c r="AD7" i="18"/>
  <c r="Z9" i="18"/>
  <c r="Z8" i="18"/>
  <c r="Z7" i="18"/>
  <c r="AA7" i="18" s="1"/>
  <c r="Z8" i="17"/>
  <c r="AA8" i="17" s="1"/>
  <c r="Z7" i="17"/>
  <c r="AA9" i="17" s="1"/>
  <c r="Z8" i="20"/>
  <c r="Z7" i="20"/>
  <c r="Z10" i="15"/>
  <c r="AA8" i="6"/>
  <c r="N3" i="13"/>
  <c r="AD10" i="15"/>
  <c r="AE10" i="15" s="1"/>
  <c r="AD8" i="15"/>
  <c r="AE11" i="15"/>
  <c r="AA7" i="16"/>
  <c r="AD10" i="2"/>
  <c r="Z12" i="2"/>
  <c r="Z10" i="2"/>
  <c r="Z9" i="2"/>
  <c r="K4" i="13" s="1"/>
  <c r="Z8" i="2"/>
  <c r="Z7" i="2"/>
  <c r="AE10" i="2"/>
  <c r="AA10" i="18" l="1"/>
  <c r="AA13" i="15"/>
  <c r="AE13" i="2"/>
  <c r="AE10" i="18"/>
  <c r="N5" i="13"/>
  <c r="AA9" i="6"/>
  <c r="AE13" i="15"/>
  <c r="D9" i="13" s="1"/>
  <c r="AA7" i="28"/>
  <c r="AA9" i="28" s="1"/>
  <c r="C13" i="13" l="1"/>
  <c r="U2" i="13" s="1"/>
  <c r="AE9" i="17"/>
  <c r="AE9" i="20" l="1"/>
  <c r="C7" i="13"/>
  <c r="T5" i="13" s="1"/>
  <c r="D8" i="13"/>
  <c r="C8" i="13"/>
  <c r="R5" i="13" s="1"/>
  <c r="C4" i="13"/>
  <c r="AA11" i="24" l="1"/>
  <c r="C11" i="13" s="1"/>
  <c r="P3" i="13" s="1"/>
  <c r="AE11" i="24"/>
  <c r="D11" i="13" s="1"/>
  <c r="D3" i="13"/>
  <c r="K5" i="13"/>
  <c r="I5" i="13" s="1"/>
  <c r="I12" i="13" s="1"/>
  <c r="C9" i="13" l="1"/>
  <c r="AA9" i="16" l="1"/>
  <c r="C5" i="13" s="1"/>
  <c r="L4" i="13" s="1"/>
  <c r="I4" i="13" s="1"/>
  <c r="I11" i="13" s="1"/>
  <c r="C6" i="13" l="1"/>
  <c r="I9" i="13" s="1"/>
  <c r="D14" i="13" l="1"/>
  <c r="C3" i="13" l="1"/>
  <c r="C10" i="13" l="1"/>
  <c r="Z10" i="23"/>
  <c r="C14" i="13" l="1"/>
  <c r="O3" i="13"/>
  <c r="I3" i="13" s="1"/>
  <c r="I10" i="13" s="1"/>
  <c r="I13" i="13" s="1"/>
  <c r="I6" i="13" l="1"/>
</calcChain>
</file>

<file path=xl/sharedStrings.xml><?xml version="1.0" encoding="utf-8"?>
<sst xmlns="http://schemas.openxmlformats.org/spreadsheetml/2006/main" count="1375" uniqueCount="401">
  <si>
    <t>DEPENDENCIA</t>
  </si>
  <si>
    <t>PORCENTAJE DE AVANCE</t>
  </si>
  <si>
    <t xml:space="preserve">Líneas estratégicas </t>
  </si>
  <si>
    <t>OAP</t>
  </si>
  <si>
    <t>OTI</t>
  </si>
  <si>
    <t>SMPCA</t>
  </si>
  <si>
    <t>OAJ</t>
  </si>
  <si>
    <t>SELA</t>
  </si>
  <si>
    <t>SSLA</t>
  </si>
  <si>
    <t>SIPTA</t>
  </si>
  <si>
    <t>SAF</t>
  </si>
  <si>
    <t>Comunicaciones</t>
  </si>
  <si>
    <t>OCI</t>
  </si>
  <si>
    <t>OCDI</t>
  </si>
  <si>
    <t>ODS</t>
  </si>
  <si>
    <t>Indicadores producto</t>
  </si>
  <si>
    <t>Indicadores de Gestión</t>
  </si>
  <si>
    <t>1. Incrementar la confianza y cercanía de la autoridad con sus grupos de valor.</t>
  </si>
  <si>
    <t>2. Fortalecer el enfoque de derechos humanos, el conocimiento integral del territorio y la participación incidente con rigurosidad, transparencia y oportunidad para mejorar la efectividad de los procesos de evaluación, seguimiento y sancionatorios</t>
  </si>
  <si>
    <t>7, 9, 12, 13, 14, 15, 16</t>
  </si>
  <si>
    <t>N.A</t>
  </si>
  <si>
    <t>3. Gestionar el conocimiento y garantizar el acceso a la información de los procesos de la autoridad para contribuir a la efectiva y oportuna toma de decisiones, a través de la innovación, las buenas prácticas y la transformación digital.</t>
  </si>
  <si>
    <t>6, 12, 16</t>
  </si>
  <si>
    <t>4. Consolidar un modelo de gestión innovador que genere valor público, a través del uso eficiente de los recursos y el logro de los objetivos, proporcionando un entorno de trabajo que ofrezca un desarrollo integral a nuestros colaboradores.</t>
  </si>
  <si>
    <t xml:space="preserve">AVANCE GENERAL </t>
  </si>
  <si>
    <t>Avance por un año (2020-2030)</t>
  </si>
  <si>
    <t>Avance en 5 años (2020-2024)</t>
  </si>
  <si>
    <t>PROMEDIO ENTIDAD</t>
  </si>
  <si>
    <t>Semáforo avance general (2020-2030)</t>
  </si>
  <si>
    <t>Verde</t>
  </si>
  <si>
    <t>Amarillo</t>
  </si>
  <si>
    <t>Rojo</t>
  </si>
  <si>
    <t>Dependencia</t>
  </si>
  <si>
    <t>ITEM</t>
  </si>
  <si>
    <t>Avance esperado*</t>
  </si>
  <si>
    <t>Avance ANLA**</t>
  </si>
  <si>
    <t>% avance metas indicadores de producto</t>
  </si>
  <si>
    <t>% Avance indicadores de gestión</t>
  </si>
  <si>
    <t>Objetivos de Desarrollo Sostenible  - ODS</t>
  </si>
  <si>
    <t>#</t>
  </si>
  <si>
    <t>Pobreza</t>
  </si>
  <si>
    <t>Hambre cero</t>
  </si>
  <si>
    <t>Salud y Bienestar</t>
  </si>
  <si>
    <t>Educación y Calidad</t>
  </si>
  <si>
    <t>Igualdad de genero</t>
  </si>
  <si>
    <t>Agua limpia y saneamiento</t>
  </si>
  <si>
    <t>Energía asequible y no contaminante</t>
  </si>
  <si>
    <t>Trabajo decente y crecimiento económico</t>
  </si>
  <si>
    <t>Industria innovación e infraestructura</t>
  </si>
  <si>
    <t>Reducción de desigualdades</t>
  </si>
  <si>
    <t>Ciudades y comunidades sostenibles</t>
  </si>
  <si>
    <t>Producción y consumo responsable</t>
  </si>
  <si>
    <t>Acción por el clima</t>
  </si>
  <si>
    <t>Vida Submarina</t>
  </si>
  <si>
    <t>Vida de ecosistemas terrestres</t>
  </si>
  <si>
    <t>Paz justicia e instituciones solidas</t>
  </si>
  <si>
    <t>Alianzas para lograr objetivos</t>
  </si>
  <si>
    <t>METAS</t>
  </si>
  <si>
    <t>2020*</t>
  </si>
  <si>
    <t>2021*</t>
  </si>
  <si>
    <t>2022*</t>
  </si>
  <si>
    <t>2023*</t>
  </si>
  <si>
    <t>Publicar para consulta el 100% de los planes e instrumentos elaborados por la entidad previo a su aprobación</t>
  </si>
  <si>
    <t>X</t>
  </si>
  <si>
    <t>100% de los planes publicados con incorporación de comentarios pertinentes de los grupos de interés</t>
  </si>
  <si>
    <t xml:space="preserve"> Alcanzar el 90% de satisfacción por parte de los grupos de interés de la ANLA</t>
  </si>
  <si>
    <t>Disminuir  las salidas no conformes para licencias y trámites ambientales</t>
  </si>
  <si>
    <t>Alcanzar el 100% de oportunidad en los procesos de licenciamiento y trámites ambientales</t>
  </si>
  <si>
    <t>Estrategía de evaluación de licenciamiento ambiental formulada e implementada</t>
  </si>
  <si>
    <t>Estrategia de seguimiento formulada e implementada  en los procesos de licenciamiento y trámites ambientales</t>
  </si>
  <si>
    <t>Realizar seguimiento al 100% de los proyectos activos sujetos de seguimiento</t>
  </si>
  <si>
    <t xml:space="preserve">Hectáreas conservadas en el marco de la inversión de no menos del 1% y compensaciones </t>
  </si>
  <si>
    <t xml:space="preserve">Población beneficiada en el marco de la inversión de no menos del 1% y compensaciones </t>
  </si>
  <si>
    <t xml:space="preserve">100% de acciones sancionatorias fundamentadas en análisis espacial, seguimiento y atención de denuncias </t>
  </si>
  <si>
    <t>Reducir las demandas producto de la causa de omisión en el ejercicio de las funciones de inspección, control y vigilancia</t>
  </si>
  <si>
    <t xml:space="preserve">Disminuir la brecha de conocimiento de la entidad </t>
  </si>
  <si>
    <t>Índice de transferencia tecnológica formulado y en implementación</t>
  </si>
  <si>
    <t xml:space="preserve">Ingresos de la entidad superiores al gasto </t>
  </si>
  <si>
    <t>Alcanzar el 95% de satisfacción laboral de los colaboradores de la entidad (clima organizacional)</t>
  </si>
  <si>
    <t>Sistemas de información 100% interoperables</t>
  </si>
  <si>
    <t>Avance en los indicadores de producto del Plan de Acción Institucional de la vigencia</t>
  </si>
  <si>
    <t xml:space="preserve"> 80% Cierre efectivo de los planes de mejoramiento</t>
  </si>
  <si>
    <t>* Se avanzó durante la vigencia en temas relacionados con el cumplimiento de la meta. Considerando que el horizonte del PEI es a 2030, los hitos de cumplimiento de estas metas serán 2023, 2027 y 2030, por lo que no se contemplaba el cumplimiento de ninguna en esta vigencia.</t>
  </si>
  <si>
    <t>Línea</t>
  </si>
  <si>
    <t>Objetivo</t>
  </si>
  <si>
    <t>Dependecia</t>
  </si>
  <si>
    <t>Incrementar la confianza y cercanía de la autoridad con sus grupos de valor</t>
  </si>
  <si>
    <t>Incorporar en la gestión de la entidad las necesidades y expectativas de los grupos de interés</t>
  </si>
  <si>
    <t>Objetivo Est</t>
  </si>
  <si>
    <t>Descripción</t>
  </si>
  <si>
    <t>Incorporar y gestionar las necesidades y expectativas de los grupos de valor en                                                                                                                                                                                                                                                              los procesos de la autoridad</t>
  </si>
  <si>
    <t>Línea Estratégica 1</t>
  </si>
  <si>
    <t xml:space="preserve">OE 01 </t>
  </si>
  <si>
    <t>Promover la participación ciudadana incidente con un enfoque incluyente y en lenguaje claro.</t>
  </si>
  <si>
    <t>Incorporar y gestionar las necesidades y expectativas de los grupos de valor en los procesos de la autoridad.</t>
  </si>
  <si>
    <t xml:space="preserve">OE 02 </t>
  </si>
  <si>
    <t xml:space="preserve">Incorporar y gestionar las necesidades y expectativas de los grupos de valor en los procesos de la autoridad </t>
  </si>
  <si>
    <t>Incorporar y gestionar las necesidades y expectativas de los grupos de valor en
los procesos de la autoridad</t>
  </si>
  <si>
    <t>Línea Estratégica 2</t>
  </si>
  <si>
    <t xml:space="preserve">OE 03 </t>
  </si>
  <si>
    <t>Desarrollar los procesos de evaluación, seguimiento y sancionatorio de las licencias, permisos y trámites ambientales bajo los principios de objetividad, transparencia, oportunidad y con estándares de calidad.</t>
  </si>
  <si>
    <t>Promover la participación ciudadana incidente con un enfoque incluyente y en
lenguaje claro</t>
  </si>
  <si>
    <t xml:space="preserve">OE 04 </t>
  </si>
  <si>
    <t>Incrementar la efectividad del manejo de los impactos de los proyectos licenciados y de los trámites ambientales de competencia de la Autoridad.</t>
  </si>
  <si>
    <t>Línea Estratégica 3</t>
  </si>
  <si>
    <t xml:space="preserve">OE 05 </t>
  </si>
  <si>
    <t>Fortalecer la calidad, identificación, generación y utilización de la información estadística generada por la autoridad en sus procesos y resultados</t>
  </si>
  <si>
    <t>Fortalecer el enfoque de derechos humanos, el conocimiento integral del territorio y la participación incidente con rigurosidad, transparencia y oportunidad para mejorar la ectividad de los procesos de evaluación, seguimiento y sancionatorios</t>
  </si>
  <si>
    <t xml:space="preserve">OE 06 </t>
  </si>
  <si>
    <t>Integrar y optimizar los sistemas de información de la autoridad, promoviendo su interoperabilidad y el flujo adecuado de la información.</t>
  </si>
  <si>
    <t xml:space="preserve"> Desarrollar los procesos de evaluación, seguimiento y sancionatorio de las
licencias, permisos y trámites ambientales bajo los principios de objetividad, transparencia,
oportunidad y con estándares de calidad.</t>
  </si>
  <si>
    <t xml:space="preserve">OE 07 </t>
  </si>
  <si>
    <t>Fortalecer la gestión del conocimiento y la innovación en los procesos de la autoridad para mejorar continuamente los servicios ofrecidos</t>
  </si>
  <si>
    <t>Línea Estratégica 4</t>
  </si>
  <si>
    <t xml:space="preserve">OE 08 </t>
  </si>
  <si>
    <t>Optimizar el recurso físico, financiero y tecnológico destinado a los procesos de la autoridad para materializar la gestión institucional orientándola a resultados.</t>
  </si>
  <si>
    <t xml:space="preserve">OE 09 </t>
  </si>
  <si>
    <t>Impulsar y fortalecer el talento humano de la autoridad, para garantizar un equipo íntegro, competente y comprometido.</t>
  </si>
  <si>
    <t>Gestionar el conocimiento y garantizar el acceso a la información de los procesos de la autoridad para contribuir a la efectiva y oportuna toma de decisiones, a través de la innovación, las buenas prácticas y la transformación digital.</t>
  </si>
  <si>
    <t xml:space="preserve">OE 10 </t>
  </si>
  <si>
    <t>Promover la mejora continua a través de la integración del Modelo Integrado de Planeación y Gestión – (MIPG) y los sistemas de gestión implementados por la autoridad</t>
  </si>
  <si>
    <t>Fortalecer la gestión del conocimiento y la innovación en los procesos de la autoridad para mejorar continuamente los servicios ofrecidos.</t>
  </si>
  <si>
    <t>Fortalecer la gestión del conocimiento y la innovación en los procesos de la
autoridad para mejorar continuamente los servicios ofrecidos.</t>
  </si>
  <si>
    <t>Integrar y optimizar los sistemas de información de la autoridad, promoviendo su
interoperabilidad y el flujo adecuado de la información.</t>
  </si>
  <si>
    <t xml:space="preserve">Consolidar un modelo de gestión innovador que genere valor público, a través del uso eficiente de los recursos y el logro de los objetivos, proporcionando un entorno de trabajo que ofrezca un desarrollo integral a nuestros colaboradores </t>
  </si>
  <si>
    <t xml:space="preserve"> Promover la mejora continua a través de la integración del Modelo Integrado de Planeación y Gestión – (MIPG) y los sistemas de gestión implementados por la autoridad.</t>
  </si>
  <si>
    <t>Optimizar el recurso físico, financiero y tecnológico destinado a los procesos de la autoridad para materializar la gestión institucional orientándola a resultados</t>
  </si>
  <si>
    <t>Impulsar y fortalecer el talento humano de la autoridad, para garantizar un equipo
íntegro, competente y comprometido.</t>
  </si>
  <si>
    <t xml:space="preserve">Optimizar el recurso físico, humano, financiero, tecnológico y de los procesos de la entidad, para materializar la gestión institucional </t>
  </si>
  <si>
    <t>Promover la mejora continua a través del seguimiento y la evaluación del desempeño institucional</t>
  </si>
  <si>
    <t xml:space="preserve"> SEGUIMIENTO AL PLAN ESTRATÉGICO INSTITUCIONAL</t>
  </si>
  <si>
    <t>ARTICULACIÓN</t>
  </si>
  <si>
    <t>INDICADOR DE PRODUCTO</t>
  </si>
  <si>
    <t>INDICADOR DE GESTIÓN</t>
  </si>
  <si>
    <t>RESPONSABLE</t>
  </si>
  <si>
    <t xml:space="preserve">REPORTE AVANCE </t>
  </si>
  <si>
    <t>PLAN NACIONAL DE DESARROLLO - PND</t>
  </si>
  <si>
    <t>PLAN ESTRATÉGICO INSTITUCIONAL</t>
  </si>
  <si>
    <t>MODELO INTEGRADO DE PLANEACIÓN Y GESTIÓN - MIPG</t>
  </si>
  <si>
    <t>SISTEMA DE GESTIÓN DE LA CALIDAD</t>
  </si>
  <si>
    <t>GRUPO</t>
  </si>
  <si>
    <t>Avance indicador de producto</t>
  </si>
  <si>
    <t>Avance indicador de gestión</t>
  </si>
  <si>
    <t>Nombre/Periodo PND</t>
  </si>
  <si>
    <t>Capitulo</t>
  </si>
  <si>
    <t>Línea Estratégica</t>
  </si>
  <si>
    <t>Objetivo estratégico</t>
  </si>
  <si>
    <t>Dimensión</t>
  </si>
  <si>
    <t>Política MIPG</t>
  </si>
  <si>
    <t>Proceso</t>
  </si>
  <si>
    <t>FÓRMULA INDICADOR DE PRODUCTO</t>
  </si>
  <si>
    <t>PERIODICIDAD DE MEDICIÓN</t>
  </si>
  <si>
    <t>UNIDAD DE MEDIDA</t>
  </si>
  <si>
    <t>LÍNEA BASE</t>
  </si>
  <si>
    <t>META DE PRODUCTO</t>
  </si>
  <si>
    <t>FÓRMULA INDICADOR DE GESTIÓN</t>
  </si>
  <si>
    <t>META DE GESTIÓN</t>
  </si>
  <si>
    <t>Responsable</t>
  </si>
  <si>
    <t>Avance</t>
  </si>
  <si>
    <t xml:space="preserve">Meta </t>
  </si>
  <si>
    <t>Porcentaje de avance</t>
  </si>
  <si>
    <t>Avance cualitativo</t>
  </si>
  <si>
    <t xml:space="preserve">Avance </t>
  </si>
  <si>
    <t>Colombia potencia de la vida</t>
  </si>
  <si>
    <t xml:space="preserve"> Ordenamiento del territorio alrededor del 
agua y justicia ambiental</t>
  </si>
  <si>
    <t>16. Paz justicia e instituciones solidas</t>
  </si>
  <si>
    <t>Promover sociedades pacíficas e inclusivas para el desarrollo sostenible, facilitar el acceso a la justicia para todos y construir a todos los niveles instituciones eficaces e inclusivas que rindan cuentas.</t>
  </si>
  <si>
    <t>Consolidar un modelo de gestión innovador que genere valor público, a través del uso eficiente de los recursos y el logro de los objetivos, proporcionando un entorno de trabajo que ofrezca un desarrollo integral a nuestros colaboradores.</t>
  </si>
  <si>
    <t>Evaluación y Resultados</t>
  </si>
  <si>
    <t>Seguimiento y evaluación del desempeño institucional</t>
  </si>
  <si>
    <t>Estratégico</t>
  </si>
  <si>
    <t>Oficina Asesora de Planeación</t>
  </si>
  <si>
    <t>Sistema de gestión implementado</t>
  </si>
  <si>
    <t>Número de sistemas de gestión implementados</t>
  </si>
  <si>
    <t>Mensual</t>
  </si>
  <si>
    <t>Número</t>
  </si>
  <si>
    <t>Jefe Oficina Asesora de Planeación</t>
  </si>
  <si>
    <t>Porcentaje de avance en la implementación de los planes de acción del MIPG</t>
  </si>
  <si>
    <t>PIPMIPG=(P1+P2+P3+P4+P5+P6+P7+P8+P9+P10+P11+P12+P13+P14+P15+P16+P17)/17</t>
  </si>
  <si>
    <t>Trimestral</t>
  </si>
  <si>
    <t>Porcentaje</t>
  </si>
  <si>
    <t>Gestión del conocimiento y la innovación</t>
  </si>
  <si>
    <t>Grupos de valor consultados para detección de necesidades de información estadística</t>
  </si>
  <si>
    <t>Número de acciones del inventario de conocimiento tácito efectuadas / Total de acciones del inventario de conocimiento tácito)</t>
  </si>
  <si>
    <t>Número de espacios de innovación abierta</t>
  </si>
  <si>
    <t>Y=∑X*w, donde X indica que es el actividad y W el peso</t>
  </si>
  <si>
    <t>Porcentaje de avance de la estrategia de gestión del cambio</t>
  </si>
  <si>
    <t>AEgc= (ArA1 + ArA2 +…+ ArAn) / n</t>
  </si>
  <si>
    <t>Porcentaje de avance en la implementación del componente de acceso a la información pública ambiental</t>
  </si>
  <si>
    <t>Y=∑X*w, donde X indica que es la actividad y W el peso</t>
  </si>
  <si>
    <t>Número de Documentos de planeación con seguimiento realizado</t>
  </si>
  <si>
    <t>Sumatoria de los seguimientos realizados a los documentos de planeación priorizados para la vigencia (PEI, PAI, PIGD, mapa de riesgos y programa de transparencia)</t>
  </si>
  <si>
    <t>Avance indicadores de producto</t>
  </si>
  <si>
    <t>Avance indicadores de gestión</t>
  </si>
  <si>
    <t>SISTEMA GESTIÓN DE LA CALIDAD</t>
  </si>
  <si>
    <t>16. Promover sociedades pacíficas e inclusivas para el desarrollo sostenible, facilitar el acceso a la justicia para todos y construir a todos los niveles instituciones eficaces e inclusivas que rindan cuentas.</t>
  </si>
  <si>
    <t>Gestión con valores para resultados</t>
  </si>
  <si>
    <t>Seguridad digital</t>
  </si>
  <si>
    <t>Oficina de Tecnologías de la Información</t>
  </si>
  <si>
    <t>OTI Oficina</t>
  </si>
  <si>
    <t>Avance de Implementación de los Planes de seguridad y privacidad de la información, Tratamiento de Riesgos de Seguridad de la Información e Implementación de Tecnologías emergentes.</t>
  </si>
  <si>
    <t>Porcentaje de Avance = Promedio ( Σ (porcentaje de avance acción en los planes * peso porcentual de la acción))</t>
  </si>
  <si>
    <t>Jefe Oficina Tecnologías de la Información</t>
  </si>
  <si>
    <t>Gobierno digital</t>
  </si>
  <si>
    <t>Grupo de Arquitectura y Negocio TI</t>
  </si>
  <si>
    <t>SISTEMA DE GESTION DE LA  CALIDAD</t>
  </si>
  <si>
    <t xml:space="preserve"> Ordenamiento del territorio alrededor del agua y justicia ambiental</t>
  </si>
  <si>
    <t>Servicio al Ciudadano</t>
  </si>
  <si>
    <t>Apoyo</t>
  </si>
  <si>
    <t>Subdirección de Mecanismos de Participación Ciudadana</t>
  </si>
  <si>
    <t>Satisfacción de los Grupos de Interés</t>
  </si>
  <si>
    <t>Número de personas que manifestaron estar satisfechas frente a los trámites y servicios/total de personas que respondieron la encuesta de satisfacción.</t>
  </si>
  <si>
    <t>Semestral</t>
  </si>
  <si>
    <t>Subdirector (a) de Mecanismos de Participación Ciudadana Ambiental</t>
  </si>
  <si>
    <t>Satisfacción en la respuesta a las PQRS-ECO</t>
  </si>
  <si>
    <t>(Número de personas que manifestaron estar satisfechas respuestas PQRS y atención centro de orientación/total de personas que respondieron la encuesta de satisfacción)100</t>
  </si>
  <si>
    <t>Estrategia de relacionamiento con grupos de interés implementada.</t>
  </si>
  <si>
    <t>Porcentaje de avance en la formulación e implementación de la estrategia de relacionamiento con grupos de interés</t>
  </si>
  <si>
    <t>Participación Ciudadana en la Gestión Pública</t>
  </si>
  <si>
    <t>Participación ciudadana</t>
  </si>
  <si>
    <t>Porcentaje de avance alcanzado / porcentaje de avance esperado</t>
  </si>
  <si>
    <t>Informes de análisis de la conflictividad socioecológica relacionados con proyectos, obras y actividad de la ANLA en los territorios priorizados.</t>
  </si>
  <si>
    <t>Número de informes conflictividad realizados/Número de informes conflictividad programados</t>
  </si>
  <si>
    <t>Ejercicios de participación</t>
  </si>
  <si>
    <t>Porcentaje de avance en el desarrollo de cada ejercicio de participación programado por meta programada</t>
  </si>
  <si>
    <t>Porcentaje de avance gestión del plan de trabajo ruta implementación ESCAZU componente Participación Pública en Asuntos Ambientales</t>
  </si>
  <si>
    <t>Número de entidades territoriales con socialización de la oferta institucional de la ANLA</t>
  </si>
  <si>
    <t>Porcentaje incremento de oferta de cupos cursos virtuales</t>
  </si>
  <si>
    <t>Fortalecer el enfoque de derechos humanos, el conocimiento integral del territorio y la participación incidente con rigurosidad, transparencia y oportunidad para mejorar la ectividad de los procesos de evaluación, seguimiento y sancionatorios.</t>
  </si>
  <si>
    <t>Gestión con valores para el resultado</t>
  </si>
  <si>
    <t>Misional</t>
  </si>
  <si>
    <t>Oficina Asesora Jurídica</t>
  </si>
  <si>
    <t>Grupo de actuaciones sancionatorias ambientales</t>
  </si>
  <si>
    <t>Porcentaje de reducción en el tiempo de respuesta a los recursos de reposición interpuestos a las decisiones de fondo</t>
  </si>
  <si>
    <t>No. De recursos de reposición resueltos en el término de acuerdo a la meta establecida para cada vigencia/ total de recursos resueltos en la vigencia.</t>
  </si>
  <si>
    <t>N/A</t>
  </si>
  <si>
    <t>Jefe Oficina Asesora Jurídica</t>
  </si>
  <si>
    <t>Grupo de defensa jurídica</t>
  </si>
  <si>
    <t>Reducción de causas producto de la omisión en el ejercicio de las funciones de inspección, control y vigilancia</t>
  </si>
  <si>
    <t>Número de acciones ejecutadas de la PPDA / Número de acciones formuladas en la PPDA</t>
  </si>
  <si>
    <t>7. Energía asequible y no contaminante
9. Industria innovación e infraestructura.</t>
  </si>
  <si>
    <t>Garantizar el acceso a una energía asequible, fiable, sostenible y moderna para todos.
Construir infraestructuras resilientes, promover la industrialización inclusiva y sostenible y fomentar la innovación.</t>
  </si>
  <si>
    <t>Fortalecer el enfoque de derechos humanos, el conocimiento integral del territorio y la participación incidente con rigurosidad, transparencia y oportunidad para mejorar la efectividad de los procesos de evaluación, seguimiento y sancionatorios</t>
  </si>
  <si>
    <t>Evaluación de resultados</t>
  </si>
  <si>
    <t>Seguimiento y evaluación al desempeño institucional</t>
  </si>
  <si>
    <t>Subdirección de Evaluación de Licencias Ambientales</t>
  </si>
  <si>
    <t>Solicitudes de evaluación a licencias ambientales (nuevas y modificaciones) resueltas dentro de los tiempos establecidos en la normatividad vigente</t>
  </si>
  <si>
    <t>(# de actos administrativos finalizados que resuelven solicitudes de evaluación a licencias ambientales dentro de téminos del decreto 1076 /# de solicitudes de licenciamiento ambiental a atender con vencimiento de términos) * 100</t>
  </si>
  <si>
    <t>Subdirector(a)  de Evaluación de Licencias Ambientales</t>
  </si>
  <si>
    <t>Número de actos administrativos que resuelven solicitudes de evaluación de licenciamiento ambiental</t>
  </si>
  <si>
    <t>Planes institucionales implementados - Implementación de la estrategia de evaluación de licenciamiento ambiental </t>
  </si>
  <si>
    <t>Número de actividades ejecutadas del plan de trabajo establecido / Total de actividades programadas del plan de trabajo</t>
  </si>
  <si>
    <t>14. Vida Submarina
15. Vida de ecosistemas terrestres</t>
  </si>
  <si>
    <t>Conservar y utilizar sosteniblemente los océanos, los mares y los recursos marinos para el desarrollo sostenible.
Proteger, restablecer y promover el uso sostenible de los ecosistemas terrestres, gestionar sosteniblemente los bosques, luchar contra la desertificación, detener e invertir la degradación de las tierras y detener la pérdida de biodiversidad.</t>
  </si>
  <si>
    <t>Valoración y manejo de impactos</t>
  </si>
  <si>
    <t>Contribución al gasto en protección y corrección ambiental</t>
  </si>
  <si>
    <t>(Costos totales de las medidas de manejo reportadas anualmente en los EIA para impactos internalizables/Gasto Anual de productores del Gobierno según actividades de protección ambiental)*100</t>
  </si>
  <si>
    <t>Anual</t>
  </si>
  <si>
    <t xml:space="preserve">Garantizar el acceso a una energía asequible, fiable, sostenible y moderna para todos.
Construir infraestructuras resilientes, promover la industrialización inclusiva y sostenible y fomentar la innovación.
</t>
  </si>
  <si>
    <t>Subdirección de Seguimiento de Licencias Ambientales</t>
  </si>
  <si>
    <t>Cobertura de la entidad en proyectos activos objetos de seguimiento en licenciamiento ambiental</t>
  </si>
  <si>
    <t>(Número de proyectos activos con seguimiento realizado en la vigencia/ Número total de proyectos activos objeto de seguimiento)*100</t>
  </si>
  <si>
    <t>Porcentaje de Implementación de la Estrategia de Seguimiento</t>
  </si>
  <si>
    <t>%EIS= (%CR*14,28%)+ (%CI*14,28%)+ (%CP*14,28%)+ (%CN*14,28%)+ (%CTP*14,28%)+ (%CCDA*14,28%)+ (%CSEE*14,28%)</t>
  </si>
  <si>
    <t>Subdirector (a) de Seguimiento de Licencias Ambientales</t>
  </si>
  <si>
    <t>Porcentaje de proyectos licenciados revisados desde el componente de valoración económica</t>
  </si>
  <si>
    <t>(Número de conceptos técnicos de seguimiento numerados, con participación del equipo de valoración económica / Total de conceptos técnicos de seguimiento asignados al equipo de valoración económica) * 100</t>
  </si>
  <si>
    <t>Porcentaje de proyectos revisados desde el componente de contingencias</t>
  </si>
  <si>
    <t>(Número de conceptos técnicos de seguimiento numerados con participación del equipo de contingencias / Número total de conceptos técnicos de seguimiento asignados al equipo de contingencias) * 100</t>
  </si>
  <si>
    <t>Hectáreas en proceso de revitalización del territorio (restauración, recuperación y rehabilitación y preservación) de áreas y ecosistemas degradados</t>
  </si>
  <si>
    <t>Número de Hectáreas en proceso de revitalización del territorio de áreas y ecosistemas degradados</t>
  </si>
  <si>
    <t>Evaluación de Permisos y Trámites Ambientales</t>
  </si>
  <si>
    <t>Subdirección de Instrumentos, Permisos y Trámites Ambientales</t>
  </si>
  <si>
    <t>Permisos y Trémites ambientales</t>
  </si>
  <si>
    <t>Porcentaje de Actos Administrativos PFL con incorporación de consideraciones y necesidades de los grupos de valor (GPTA)</t>
  </si>
  <si>
    <t>(No. de actos administrativos de los trámites de PFL con inclusión de mecanismos de participación ciudadana ambiental / No. total de los trámites de PFL con solicitud,  efectuada por legitimado en la causa, de inclusión de mecanismos de participación ciudadana ambiental) *100</t>
  </si>
  <si>
    <t xml:space="preserve">Subdirector (a) de Instrumentos, Permisos y Trámites ambientales </t>
  </si>
  <si>
    <t>Regionalización y centro de monitoreo</t>
  </si>
  <si>
    <t>Tableros de control publicados en página web del Centro de Monitoreo</t>
  </si>
  <si>
    <t>Cantidad de tableros de control publicados en página Web del Centro de Monitoreo</t>
  </si>
  <si>
    <t xml:space="preserve">Porcentaje de avance en el relacionamiento institucional con grupos de valor (Gremios, Academia y entidades del sector público) </t>
  </si>
  <si>
    <t>(Número de actividades de relacionamiento institucional con  grupos de valor (gremios, academia y entidades del sector público) realizadas / Número de actividades de relacionamiento institucional con  grupos de valor (gremios, academia y entidades del sector público) planeadas para la vigencia) *100</t>
  </si>
  <si>
    <t>-</t>
  </si>
  <si>
    <t>PROMEDIO INDICADORES GESTIÓN</t>
  </si>
  <si>
    <t>PROMEDIO INDICADORES PRODUCTO</t>
  </si>
  <si>
    <t>13. Acción por el clima</t>
  </si>
  <si>
    <t>Adoptar medidas urgentes para combatir el cambio climático y sus efectos (Reconociendo que la Convención Marco de las Naciones Unidas sobre el Cambio Climático es el principal foro intergubernamental internacional para negociar la respuesta mundial al cambio climático).</t>
  </si>
  <si>
    <t>Instrumentos</t>
  </si>
  <si>
    <t>Número de proyectos, obras o actividades competencia de la Autoridad Nacional de Licencias Ambientales que a partir de 2020 incluyen obligaciones de cambio climático en los instrumentos de manejo y control ambiental</t>
  </si>
  <si>
    <t>Número de POAs de competencia de la ANLA con obligaciones de cambio climático en los instrumentos</t>
  </si>
  <si>
    <t>Porcentaje de avance en el diseño y conceptualización de Sistemas de información impulsados por el Centro de Monitoreo</t>
  </si>
  <si>
    <t>(Número de diseños y conceptualizaciones de Sistemas de información impulsados por el Centro de Monitoreo elaborado / Número de diseños y conceptualizaciones de Sistemas de información impulsados por el Centro de Monitoreo planeados para la vigencia) *100</t>
  </si>
  <si>
    <t>6. Agua limpia y saneamiento
12. Producción y consumo responsable</t>
  </si>
  <si>
    <t>Garantizar la disponibilidad y la gestión sostenible del agua y el saneamiento para todos.
Garantizar modalidades de consumo y producción sostenibles.</t>
  </si>
  <si>
    <t>Direccionamiento Estratégico y Planeación</t>
  </si>
  <si>
    <t xml:space="preserve">Gestión presupuestal y eficiencia del gasto público </t>
  </si>
  <si>
    <t>Subdirección Administrativa y Financiera</t>
  </si>
  <si>
    <t>Gestión financiera y presupuestal</t>
  </si>
  <si>
    <t>Porcentaje de recaudo efectivo</t>
  </si>
  <si>
    <t>Valor Recaudo efectivo / (Meta recaudo vigencia 2024)</t>
  </si>
  <si>
    <t>Porcentaje de avance en la modificación de la resolución de cobros</t>
  </si>
  <si>
    <t>(Avance de las actividadesde modificación de la resolución / total de actividades programadas para la modificación de la resolución)*100</t>
  </si>
  <si>
    <t>Subdirector (a) Administrativo (a) y Financiero (a)</t>
  </si>
  <si>
    <t>Avance en la ejecución presupuestal en compromisos</t>
  </si>
  <si>
    <t>Valor comprometido / programación presupuestal de las dependencias</t>
  </si>
  <si>
    <t>Talento Humano</t>
  </si>
  <si>
    <t>Gestión del Talento Humano</t>
  </si>
  <si>
    <t>Gestión humana</t>
  </si>
  <si>
    <t>Porcentaje de satisfacción en las actividades de la propuesta de la estrategia de calidad de vida</t>
  </si>
  <si>
    <t>∑(Calificaciones1+Calificaciones2…..+Calificaciones n)/(N° de actividades calificadas)</t>
  </si>
  <si>
    <t>Transparencia, acceso a la información pública y lucha contra la corrupción</t>
  </si>
  <si>
    <t>Posicionamiento de la ANLA a nivel externo</t>
  </si>
  <si>
    <t>Porcentaje de cumplimiento de la meta de menciones en medios de comunicación *50% + porcentaje de impresiones en redes sociales *50%</t>
  </si>
  <si>
    <t>Lider comunicaciones</t>
  </si>
  <si>
    <t>Porcentaje de posicionamiento de la ANLA a nivel interno</t>
  </si>
  <si>
    <t>(Número de personas con grado de satisfacción alta/Número total de personas encuestadas)*100</t>
  </si>
  <si>
    <t>Control Interno</t>
  </si>
  <si>
    <t>Evaluación</t>
  </si>
  <si>
    <t>Porcentaje de efectividad de las acciones de mejoramiento definidas por la entidad</t>
  </si>
  <si>
    <t>Número de acciones efectivas (PM interno + PM CGR) / Total de acciones evaluadas (PM interno + PM CGR)</t>
  </si>
  <si>
    <t>Jefe de Control Interno</t>
  </si>
  <si>
    <t>Resultado de la evaluación del Sistema de Control Interno</t>
  </si>
  <si>
    <t>(Resultado del Informe de la evaluación del Sistema de Control Interno arrojado en la herramienta del DAFP del primer semestre + resultado del informe del segundo semestre)/2</t>
  </si>
  <si>
    <t>Fortalecimiento organizacional y simplificación de procesos</t>
  </si>
  <si>
    <t>Oficina de Control Disciplinario Interno</t>
  </si>
  <si>
    <t>Política implementada - Implementación de la política de prevención de faltas disciplinarias de la entidad</t>
  </si>
  <si>
    <t>(Número de actividades ejecutadas del plan de acción establecido / Total de actividades programadas del plan de acción ) *100</t>
  </si>
  <si>
    <t>Jefe Oficina Control Disciplinario Interno</t>
  </si>
  <si>
    <t>Índice de lucha contra la corrupción</t>
  </si>
  <si>
    <t>ILC=0,3ITA+0,3T+0,1I+0,3MRC-0,2RITA-0,2H-0,6ACM</t>
  </si>
  <si>
    <t>NA</t>
  </si>
  <si>
    <t>Semáforo avance junio 2025</t>
  </si>
  <si>
    <t>OAP Despacho</t>
  </si>
  <si>
    <t>Grupo de Instrumentos de Planeación Institucional</t>
  </si>
  <si>
    <t>En el primer semestrese consultó a dos grupos de valor (usuarios internos ANLA y a las entidades pubicas pertenecientes a la Mesa Estadística Sectorial Ambiental. Mediante el envío de una encuesta, en la cual se identificó las necesidades de información estadística, los medios en que se requiere la información, su uso, etc. y se calificó los medios de difusión.
A corte de 30 de junio se han consultado 2 grupos de valor de los 4 planificados para la vigencia. El indicador presenta el avance esperado.
Las evidencias se pueden consultar en el enlace: https://anla.sharepoint.com/sites/OAP/Documentos%20compartidos/Forms/AllItems.aspx?id=%2Fsites%2FOAP%2FDocumentos%20compartidos%2F2025%2FPlan%20Estratégico%20Institucional%20%2D%20PEI%2F2025%2D1%2FEvidencias&amp;viewid=1b3388b7%2D33b3%2D47c9%2Db96d%2D27a0109d162f</t>
  </si>
  <si>
    <t xml:space="preserve">A corte de mayo se han realizado doce (12) documentos estratégicos de los temas liderados y priorizados para el indicador por parte de la OAP, distribuidos así: seis (6) al Plan de Acción Institucional; dos (2) al POA; uno (1) al PEI;  uno (1) de anteproyecto de presupuesto de la entidad y uno (1) al Programa de Transparencia y ética de lo público, y uno (1) de mapa de riesgos . Alcanzando el 60% de avance de la meta propuesta para la vigencia. No se evidencia ninguna alerta en la ejecución del indicador.
Las evidencias se pueden consultar en el enlace: https://anla.sharepoint.com/sites/OAP/Documentos%20compartidos/Forms/AllItems.aspx?id=%2Fsites%2FOAP%2FDocumentos%20compartidos%2F2025%2FPlan%20Estratégico%20Institucional%20%2D%20PEI%2F2025%2D1%2FEvidencias&amp;viewid=1b3388b7%2D33b3%2D47c9%2Db96d%2D27a0109d162f </t>
  </si>
  <si>
    <t>A corte del 30 de junio del 2025 se presenta un avance acumulado del 45% de la estrategia de gestión del cambio, ubicando el indicador en desempeño alto y semaforización verde. Durante el segundo trimestre, se avanzó en las siguientes actividades:
El 6 de mayo, se crea el grupo “red de promotores de cambio” en Teams. Y el 19 de junio de 2025 se realizó la primera socialización del procedimiento de gestión del cambio para proyectos e iniciativas institucionales (DPI-PR-11)
El 14 de abril de 2025, se realizó sesión con las profesionales del Departamento Nacional de Planeación DNP, con el fin de tener un contexto de la manera en la que la entidad gestiona sus cambios y dejando la invitación a participar del espacio de co-creación de gestión del cambio (compartir de experiencias entre entidades públicas) proyectado para el segundo semestre del 2025.
Se socializa el tablero de resistencia al cambio, a través de correo desde comunicaciones el 9 de junio. Como instrumento para ampliar el conocimiento en las diferentes dependencias y su uso para toma de decisiones en proyectos o iniciativas de cambio.
Se avanzó en la actualización del “manual de gestión del cambio” (DPI-MN-06), el cual por el contenido que se está estructurando, se decidió que será reemplazado por instructivo de gestión del cambio.
Se socializa la actualización del procedimiento de gestión del cambio para proyectos e iniciativas institucionales (DPI-PR-11) y formato “hoja de ruta de gestión del cambio” (DPI-FO-08), mediante sesiones realizadas con los líderes del sistema de gestión y promotores de cambio (el 25 de abril y el 19 de junio respectivamente) y correo masivo enviado a través de comunicaciones el 6 de mayo.
Se avanza en la elaboración del contenido del micrositio de gestión del cambio de la página WEB.
Se continua con los seguimientos de los planes de gestión del cambio para proyectos vigentes (PORTAL, Geovisor y BPM) y la generación de alertas para los mismos.
Las evidencias se pueden consultar en el enlace: https://anla.sharepoint.com/sites/OAP/Documentos%20compartidos/Forms/AllItems.aspx?id=%2Fsites%2FOAP%2FDocumentos%20compartidos%2F2025%2FPlan%20Estratégico%20Institucional%20%2D%20PEI%2F2025%2D1%2FEvidencias&amp;viewid=1b3388b7%2D33b3%2D47c9%2Db96d%2D27a0109d162f</t>
  </si>
  <si>
    <t>Los planes del Decreto 612 presentan un avance acumulado con corte junio de 2025 del 65% de un esperado del 55,3%, asociado al avance de las 22 acciones programadas para la vigencia, gestionadas así:
*Acciones finalizadas: 6 acciones finalizadas dentro de las actividades de transformación digital, seguridad y privacidad de la información y tratamiento de riesgos.
*Acciones en proceso: 14 acciones que se encuentran en ejecución.
*Acciones adelantadas: 0 durante el periodo no se adelantaron acciones de otros meses.
*Acciones inician en otros meses: 2 acciones que inician en otros meses del plan de seguridad y privacidad de la información.
-Las evidencias de las acciones se encuentran en el Sharepoint de la OAP destinado para ello.</t>
  </si>
  <si>
    <t>Estado Ciudadano</t>
  </si>
  <si>
    <t>Para el mes de junio/2025 se califica la atención en el centro de contacto por 337 usuarios y la respuesta a PQRS-ECOS por 37 usuarios, con una satisfacción del servicio para este mismo mes del 95.88 % y 93.87% respectivamente. La satisfacción consolidada de la atención del centro de orientación y respuestas PQRS-ECOS para el período junio 2025 es del 95,991% y 88.19 %, para una satisfacción global ponderada del 95.05%; así:
(Ver reporte en SPGI)</t>
  </si>
  <si>
    <t>Para el segundo trimestre de 2025 se presenta avance porcentual del 53% y de meta de 10.5 en la realización de ejercicios de participación, asi:
Visita de verificación de APA Cogua Cundinamarca LAV0033-00-2016: se reportó la visita de verificación con documento de planeación y gestión, se reporta el informe de gestión realizado por el gestor territorial, cumpliendo así el 5%.
Audiencia Pública Ambiental - Área de perforación exploratoria Nyctibius: Se realizo reunión informativa el 10 de mayo de 2025 y Audiencia Publica ambiental el 31 de mayo de 2025 en el municipio de Puerto Asís, departamento de Putumayo. Se remite enlaces de la reunión informativa y Audiencia Publica Ambiental .
Visita de verificación Hidro ituango: La visita de verificación de procedencia de la Audiencia Pública Ambiental en etapa de seguimiento del Proyecto Hidroeléctrico Pescadero - Ituango (expediente LAM2233) se llevó a cabo entre el 12 y el 18 de mayo de 2025. Se reporta documento de planeación y gestión para la visita de verificación de procedencia de Audiencia Pública Ambiental realizada por el equipo APA del grupo de participación Ambiental y el informe de gestión cumpliendo con este ejercicio de participación en un 5%.
Avanzada de visita técnica de seguimiento Autopista Río Magdalena (expediente: LAV0017-00-2016): Entre el 19 y 21 de mayo de 2025, se realizó una avanzada previa a la visita técnica de seguimiento del proyecto “Construcción de las Unidades Funcionales UF1 y UF2 – Vía Remedios - Alto de Dolores, Departamento de Antioquia – ANI 4G” (Expediente LAV0017-00-2016), en los municipios de Maceo, Yalí, Vegachí y Remedios. El propósito de esta avanzada consistió en promover la participación de la institucionalidad local, actores comunitarios, organizaciones y demás interesados, mediante la divulgación de los mecanismos de participación ciudadana ambiental durante la etapa de seguimiento, y el fortalecimiento de las capacidades para participar del procedimiento de seguimiento y control ambiental. Se reporta Informe de gestión territorial realizada por la GTA en el departamento de Antioquia, cumpliendo con este ejercicio en un 5%.
Espacio de Participación Ampliada Proyecto en Visita Técnica De Evaluación De Mina El Alacrán -EXPEDIENTE: LAV0017-00-2025 Se realizo el 7 de junio de 2025 en el municipio de Puerto Libertador del departamento de Córdoba, el Espacio de Participación Ampliada en el marco del trámite administrativo de Evaluación de Licencia Ambiental iniciado mediante Auto 3675 del 13 de mayo de 2025 del proyecto minero El Alacrán, cuyo solicitante es la empresa Cobre Minerals S.A.S. Se reporta documento de sistematización cumpliendo así con un 5% de este ejercicio.
EDT La Playita Bolivar: Adelantar un Espacio de encuentro con la comunidad de La Playita en el marco de los compromisos resultantes de la Rendición de Cuentas en el departamento del Magdalena realizado en Julio de 2024, Este espacio de encuentro, por estructura metodológica fue dividido en dos sesiones debido a la amplitud de los temas propuestos por la comunidad de las Playitas y por la división de las temáticas propuestas. En la primera sesión realizada el día 4 de junio de carácter virtual se abordaron temáticas asociadas específicamente a la operación del proyecto y los impactos generados, así como a los resultados de la modificación otorgada por la ANLA, la cual contó con la participación de líderes y comunidad de La Playita, y de los equipos de la Subdirección de Evaluación de Licencias Ambientales SELA, de la Subdirección de Seguimiento de Licencias Ambientales SSLA y de la Subdirección de Mecanismos de Participación Ciudadana Ambiental SMPCA. En la segunda sesión, que versó sobre temas propios de Mecanismos de Participación realizada el 7 de junio de 2025 se desarrolló de manera presencial en los predios del sector denominado La Playita y que contó con la participación de la comunidad, y dos profesionales de la SMPCA, Diana Amileth Acosta y Julián Vargas profesionales del Grupo de Participación Ambiental. Se reporta documento de sistematización cumpliendo así un 5%.
EDT Puerto Triunfo Meta: El 25 de junio de 2025 se llevó a cabo un Espacio de Diálogo Territorial (EDT) con enfoque pedagógico en la vereda Puerto Triunfo, municipio de Puerto Gaitán (Meta), convocado por la Autoridad Nacional de Licencias Ambientales – ANLA. Se reporta Acta de reunión (planeación) e informe de Gestión Territorial (desarrollo), cumpliendo así con 2.5% de avance para este trimestre. En el siguiente reporte se presentará la sistematización para cumplimiento del espacio.</t>
  </si>
  <si>
    <t>Socializaciones de oferta institucional de ANLA</t>
  </si>
  <si>
    <t>Durante el mes de mayo se realizaron seis (06) socializaciones de oferta institucional, cinco (5) de estas de manera virtual y una (01) presencial, para un acumulado en el período enero-mayol/2025 de treinta y seis (36) socializaciones, lo cual representa un avance de meta del 40%, así:
(Ver SPGI)
El detalle de las socializaciones es el siguiente:
• Dos (2) con alcaldías de los municipios de Ciénaga de Oro (Córdoba) y Betulia (Santander).
• Una (1) con personerías en el municipio de Vegachi (Antioquia)
• Dos (2) con organización social en Neiva (Huila)
• Una (1) con la Junta de Acción Comunal en Cartagena de Indias (Bolívar)
Estas actividades fueron desarrolladas por los Gestores Territoriales Ambientales, financiados con recursos FONAM. Durante las jornadas, se presentaron la misión, visión y competencias de la ANLA, así como su oferta institucional, y los proyectos, obras y actividades que están bajo la competencia de la Entidad. Estas socializaciones tienen como propósito crear, mantener y/o fortalecer los canales de comunicación en los territorios frente a los temas relacionados con las actividades de la ANLA, identificar necesidades de conocimiento sobre su quehacer institucional, generar acciones para atender la conflictividad socioecológica y reconocer gestiones que requieran coordinación sectorial o intersectorial.</t>
  </si>
  <si>
    <t>((Número de inscritos periodo analizado 2025 - Número de inscritos periodo analizado 2024)/(número inscritos periodo analizado 2024))*100%</t>
  </si>
  <si>
    <t>Para el período enero a junio/2025 se adelantaron seis (06) cursos viruales, que comparados con el mismo período de la vigencia anterior (04 cursos), registra 3.980 inscritos más respeto a 2024,  es decir un incremento de cupos del  66%, lo cual respecto a la meta del 25% de incremento, representa un avance del indicador del 16.5%como se muestra a continuación:
(Ver SPGI)</t>
  </si>
  <si>
    <t>El avance consolidado de los planes de acción de las políticas de gestión y desempeño Institucional a corte de 30 de junio de 2025 es del 53,33%, obteniendo un avance superior de 5,83 puntos por encima del avance esperado para este trimestre, es de resaltar el cumplimiento superior de las siguientes políticas:
Planeación institucional: con un porcentaje de avance del 41,12% frente a un esperado del 35,33%
Gestión presupuestal y eficiencia del Gasto Público: presentó un porcentaje de avance del 78,99% frente a un esperado del 47,89%
Compras y contratación pública: con un porcentaje de avance del 59,47% frente un avance esperado del 51,96%
Gestión Estratégica del Talento Humano: con un porcentaje de avance del 63,47% frente a un esperado del 56,46%
Integridad: con un porcentaje de avance del 60,90% frente a un esperado del 47,37%
Gobierno Digital: con un porcentaje de avance del 49,51% frente a un esperado del 45,46%
Seguridad Digital: con un porcentaje de avance del 57,50% frente a un esperado del 27,17%
Servicio al Ciudadano: con un porcentaje de avance del 51,75% frente a un esperado del 55,33%
Fortalecimiento Organizacional y Simplificación de Procesos: con un porcentaje de avance del 52,91% frente a un esperado del 42,64%
Racionalización de Trámites: con un porcentaje de avance del 54,21% frente a un esperado del 50,89%
Gestión Documental: con un porcentaje de avance del 57,65% frente a un esperado del 45,18%
Gestión del Conocimiento y la Innovación: con un porcentaje de avance del 43,52% frente a un esperado del 40,60%
Gestión de la Información Estadística: con un porcentaje de avance del 36,89% frente a un esperado del 22,63%
Control Interno: con un porcentaje de avance del 56,73% frente un avance 56,77%</t>
  </si>
  <si>
    <t xml:space="preserve"> Licencias ambientales evaluadas</t>
  </si>
  <si>
    <t>Indicador de periodicidad anual</t>
  </si>
  <si>
    <t>El indicador de número de actos administrativos que resuelven solicitudes de evaluación de licenciamiento ambiental presentó un avance del 46% en el mes de junio de 2025, al cumplirse 220 actos administrativos de un total de 478 establecidos como meta anual. Del total resuelto, 168 correspondieron al sector de agroquímicos, 9 al sector de hidrocarburos, 22 al sector de energía , 13 al sector de infraestructura y 6  al sector de mineria. Si bien el cumplimiento del 46% en el sexto mes del año refleja un inicio alineado con las expectativas, es importante destacar que este porcentaje representa solo una fracción de la meta anual,  Este avance  evidencia el incremento de la demanda en los sectores y la importancia de seguir realizando  seguimiento  a los gremios.
El mes pasado el porcentaje de cumplimiento fue del 41% y en el mes de junio del 46% una diferencia de 5% en aumento. 
(Ver SPGI)</t>
  </si>
  <si>
    <t>se ha realizado el seguimiento correspondiente al segundo trimestre del año 2025 sobre la Estrategia Integral de Evaluación con el propósito de analizar su grado de avance frente a la meta establecida para el año 2030 con corte al 30 de j unió de 2025 se ha consolidado un avance general del 49,65% en relación con el cumplimiento del 100% de la estrategia planteada a largo plazo, este porcentaje refleja el esfuerzo acumulado de las distintas áreas y equipos de trabajo que participan en el desarrollo e implementación de la estrategia, la información consolidada se encuentra representada gráficamente en la Figura 1, donde se evidencia el comportamiento ascendente del avance y su alineación con la planificación estratégica. Figura 1. Avance estrategia de evaluación Autor. SELA 2025 Ahora bien, al desagregar el avance por componentes estratégicos se ha estructurado un análisis que permite identificar las dinámicas particulares de cada uno de los ejes temáticos que conforman la estrategia, para este efecto se presenta a continuación la Figura 2, donde se evidencia el avance acumulado del cuatrienio 2021–2025 por componente discriminado anualmente. 2021 2022 2023 2024 2025 ACANCE CUATRIENIOLineamientos previos al proceso de evaluación 3,6% 2,0% 0,4% 1,7% 1,7% 9,5%Proyección de solicitudes 0,3% 0,2% 0,2% 0,5% 1,7% 2,9%Planeación de la evaluación 0,3% 0,3% 0,5% 0,7% 1,7% 3,5%Calidad del proceso de evaluación 7,6% 5,7% 5,3% 5,1% 2,5% 26,1%Transparencia y acceso a la información 2,3% 1,0% 0,1% 0,5% 1,7% 5,7%Seguimiento y Evaluación de la Estrategia 0,4% 0,1% 0,0% 0,3% 1,1% 1,9%Autor. SELA 2025 Autor. SELA 2025 Durante el periodo 2021–2025, el componente con mayor avance acumulado fue la calidad del proceso de evaluación (26,1%), evidenciando su priorización institucional y una ejecución constante a lo largo del cuatrienio. Le siguen los lineamientos previos al proceso de evaluación (9,5%) y la transparencia y acceso a la información (5,7%), reflejando avances en la consolidación técnica y en la apertura institucional. Los componentes de proyección de solicitudes (2,9%), planeación de la evaluación (3,5%) y seguimiento y evaluación de la estrategia (1,9%) presentaron un avance más moderado, con un repunte especialmente en 2025, lo que sugiere un fortalecimiento de las acciones de cierre y consolidación del proceso. En conjunto, los resultados evidencian una implementación escalonada, con énfasis en la mejora continua de la calidad evaluativa y una progresiva articulación de los demás ejes estratégicos. Enlace evidencias: 2025</t>
  </si>
  <si>
    <t>Con corte a 30 de junio se cuenta con un avance de 38,6% frente al indicador Cobertura del grupo regional en proyectos activos objetos de seguimiento en licenciamiento ambiental, la Subdirección de Seguimiento de Licencias Ambientales cuenta con un total de 1.262 proyectos activos, para los cuales en el momento de la planeación se acordó como meta total lograr el 95% de la cobertura que corresponde a 1.196 proyectos distribuidos así:
Alto Magdalena: 203 de 207, el 98%
Medio Magdalena: 178 de 184, el 97%
Caribe: 255 de 260, el 98%
Pacífico Río Cauca: 153 de 174, el 88%
Norte Orinoquía Catatumbo: 224 de 243, el 92%
Sur Orinoquía Amazonas: 183 de 194, el 94%
En acumulado corte a 30 de junio, se cuenta con seguimiento a 487 proyectos que corresponden a la cobertura, los cuales se efectuaron de la siguiente forma por región:
Alto Magdalena: 71
Medio Magdalena: 84
Caribe: 104
Pacífico Río Cauca: 57
Norte Orinoquía Catatumbo: 99
Sur Orinoquía Amazonas: 72
Para el mes de junio se emitieron 113 seguimientos a proyectos que corresponden a la cobertura así:
Alto Magdalena: 19
Medio Magdalena: 16
Caribe: 25
Pacífico Río Cauca: 12
Norte Orinoquía Catatumbo: 23
Sur Orinoquía Amazonas: 18</t>
  </si>
  <si>
    <t>La estrategia de seguimiento cuenta con un avance del 32,22%, con corte a 30 de junioo. El Plan de Trabajo cuenta con la identificación de 7 componentes que son: 1) Regionalización, 2) Impactos, 3) Planeación, 4) Normativo, 5) Transparencia y participación, 6) Cierre, Desmantelamiento y Abandono y 7) Seguimiento y Evaluación de la Estrategia.</t>
  </si>
  <si>
    <t>Se realizó el seguimiento y numeración a 128 conceptos técnicos con obligaciones asociadas al componente de Evaluación Económica Ambiental con corte al 30 de junio de una meta total de 129 productos, lo que corresponde a un porcentaje acumulado del 99%, superando la meta proyectada para el mes de reporte.</t>
  </si>
  <si>
    <t xml:space="preserve">Se realizó seguimiento a la implementación del plan de gestión del riesgo al 94% acumulado de los proyectos priorizados en el componente ambiental para el mes de junio, que corresponde a 285 conceptos técnicos finalizados sobre 303 conceptos técnicos proyectados, donde el avance se ubica por encima del porcentaje de la mensualización proyectada.       </t>
  </si>
  <si>
    <t>Para el reporte del mes de junio, se aprobaron para el desarrollo de acciones de restauración, recuperación, rehabilitación y preservación un acumulado de 7741.9781 hectáreas para el cumplimiento de las obligaciones de inversión forzosa de no menos del 1% y compensaciones bióticas, para la totalidad de proyectos a ejecutarse en todo el territorio nacional desarrollados bajo los lineamientos normativos que aplique a cada proyecto, con un porcentaje de cumplimiento de 61.94% acumulado, cumpliendo con el número de hectáreas proyectadas.</t>
  </si>
  <si>
    <t>Al mes de junio se han recaudado $ 73.734.233.964 correspondientes al 46% de la meta $160.616.435.855 esperada para la vigencia 2025, sobre la sumatoria de la meta por servicios de evaluación y seguimiento.</t>
  </si>
  <si>
    <t>En junio se realizaron terminaciones anticipadas que redujeron el valor total comprometido. No obstante, esto no afectó la ejecución contractual, que cerró el mes con un porcentaje del  81,30% respecto a la apropiación vigente.
Este resultado refleja un uso adecuado de las asignaciones presupuestales y un cumplimiento positivo de los objetivos financieros. El avance del 81,30% indica una gestión eficiente y alineada con el cronograma establecido.</t>
  </si>
  <si>
    <t>Las actividades de la propuesta de la estrategia de calidad de vida para el mes de JUNIO, fue del 97,08%, cumpliendo así con un 100% de meta para el periodo que se lleva acumulado un porcentaje promedio de cumplimiento en la vigencia de 97,15%, A continuación, se evidencian las actividades que fueron parte de la medición:
Convocatoria I semestre    97%
Tiempo Unión Familiar    93%
Taller sobre alimentación para gatos    99%
Taller sobre adiestramiento y convivencia de perros     96%
Torneos deportivos    97%
Día de la familia    96%
gestión de solicitudes    100%
Entrevista de retiro    93%
Día del Servidor Público     96,70%
programa inspirar    99,00%
Capacitaciones    97,53%
Pausas    98,58%
Seguimientos médicos    98,04%
Sensibilizaciones    98,35%
Al finalizar el SEGUNDO TRIMESTRE encontramos que se va cumpliendo en un 100% con respecto a la meta del 96.5% de porcentaje de cumplimiento para las calificaciones, se seguirá trabajando para seguir cumpliendo con la meta propuesta para la vigencia.</t>
  </si>
  <si>
    <t>Entre enero y junio de 2025 el porcentaje de posicionamiento de la ANLA a nivel externo cerró en un 55% (55%*50%+55%*50%). Este indicador está compuesto por las impresiones en las redes sociales, las cuales alcanzaron un 55% de la meta, y por las menciones de la ANLA en medios de Comunicación tradicional, donde el porcentaje de cumplimiento de la meta de menciones alcanzó un 55%.
En los reportes individuales de cada indicador se puede encontrar un análisis detallado de cada uno</t>
  </si>
  <si>
    <t>INFORME DE MONITOREO – IMPLEMENTACIÓN DE LA POLÍTICA DE PREVENCIÓN DE FALTAS DISCIPLINARIAS
Para el año 2025, la implementación de la Política de Prevención de Faltas Disciplinarias, impulsada por la Oficina de Control Disciplinario Interno, avanza conforme a las actividades programadas en el plan de acción, a saber:
(Ver SPGI)
A continuación, se detallan las actividades ejecutadas durante el primer semestre de 2025, :
Enero
Elaboramos el diagnóstico de las investigaciones disciplinarias para identificar oportunidades de prevención.
Febrero
Difundimos los canales de la línea de ética de la entidad a través de Facebook y comunicados internos de la ANLA.
Enviamos una encuesta a los colaboradores, mediante comunicados internos, para identificar temas de interés para la Semana de Control Disciplinario.
Marzo
Llevamos a cabo una mesa de relacionamiento con la Subdirección Administrativa y Financiera.
Realizamos la primera sesión de prevención de actos de corrupción y programamos la segunda, dirigida a la SIPTA.
Iniciamos la proyección del guion sobre responsabilidad disciplinaria en relación con los principios de la función pública.
Elaboramos el primer informe de monitoreo del plan de acción del Protocolo para la prevención, atención y medidas de protección de todas las formas de violencia basadas en género y/o discriminación por razón de raza, etnia, religión, nacionalidad, ideología política o filosófica, sexo u orientación sexual o discapacidad y demás razones de discriminación en el lugar de trabajo de la Autoridad Nacional de Licencias Ambientales – ANLA, con un avance del 24.3%.
Abril
Realizamos la segunda sesión de prevención de actos de corrupción dirigida a la SIPTA y la primera sesión dirigida a la SELA.
Mayo
Socializamos los canales de la línea de ética a través de la página de Facebook de la ANLA y en una reunión informativa transmitida por YouTube.
Difundimos buenas prácticas para la prevención de actos de corrupción a gremios y consultoras ambientales.
Enviamos una pieza gráfica por correo interno confirmando las fechas de la Semana de Control Disciplinario.
Ajustamos el guion con enfoque en la responsabilidad disciplinaria en la supervisión de contratos y realizamos la grabación del video.
Junio
Llevamos a cabo una mesa de relacionamiento con la Subdirección de Instrumentos Permisos y Trámites Ambientales y la Subdirección de Mecanismos de Participación Ciudadana Ambiental.
Elaboramos las diapositivas para la Semana de Control Disciplinario. Del 16 al 20 de junio, la ANLA realizó su Semana de Control Disciplinario, que incluyó capacitación y sensibilización a los colaboradores, y el lanzamiento de una campaña apoyada con piezas gráficas sobre las temáticas presentadas.
Realizamos la primera sesión de prevención de actos de corrupción dirigida a la SSLA en el marco de la Semana de Control Disciplinario.
Publicamos el video de responsabilidad disciplinaria en la supervisión de contratos a través de comunicados internos.
Elaboramos el segundo informe de monitoreo del plan de acción del Protocolo para la prevención, atención y medidas de protección de todas las formas de violencia basadas en género y/o discriminación por razón de raza, etnia, religión, nacionalidad, ideología política o filosófica, sexo u orientación sexual o discapacidad y demás razones de discriminación en el lugar de trabajo de la Autoridad Nacional de Licencias Ambientales – ANLA, con un avance del 48.50%.
Por lo anterior, se dio cumplimiento al 50,78% de las actividades programadas en el plan de acción.
Las evidencias fueron cargadas en el enlace destinado por la OAP para el cargue de evidencias superiores a 5GB Team Site - OCDI</t>
  </si>
  <si>
    <t>En la vigencia 2025, con corte a 30 de junio se han ejecutado 5 de las 11 tareas programadas, lo que corresponde a un 42% de cumplimiento de la PPDA. En total se han ejecutado 16 de las 22 tareas programas en la PPDA 2024 - 2025 lo que corresponde a un cumplimiento del 72%.
Las tareas pendientes se encuentran dentro de los plazos estipulados para su ejecución, dado su carácter semestral. El avance se encuentra registrado en las tablas llamadas "INDICADOR GESTIÓN -MECANISMO" e "INDICADOR DE RESULTADO-MEDIDA" de la matriz E1.</t>
  </si>
  <si>
    <t>VIGENCIA 2025: En el periodo de medición se registraron 27 recursos de reposición contra sanción, de los cuales 2 fueron presentados en el 2024 y 25 en el 2025. Con corte a 30 de junio de 2025 se ha dado respuesta a 11, todos dentro del término 2025 (299 días) . Lo anterior corresponde a un cumplimiento del 100%. Están pendientes de resolver 16 recursos de reposición, los cuales se encuentran dentro de los términos establecidos.
VIGENCIA 2020 - 2025: Entre el 01 de junio de 2020 y el 30 de junio de 2025  se han presentado 119 recursos de reposición contra sanción, de los cuales a la fecha se han resuelto 103 de acuerdo con los términos establecidos para cada vigencia, con un promedio de 184 días contados a partir de la presentación del recurso y la fecha de expedición de la Resolución que resuelve el recurso de reposición. Nueve se resolvieron por fuera del término y 16 están pendientes por resolver y se encuentran dentro del término. Lo anterior corresponde a un cumplimiento del 91%</t>
  </si>
  <si>
    <t>Para el periodo de reporte (primer semestre 2025), se ejecutó un Espacio de Participación Ampliada (EPA) en etapa de seguimiento del expediente POC0001-00-2023,correspondiente a una autorización de ocupación de cauce otorgada a Corpoboyaca, para la ejecución del proyecto "Muelle flotante del proyecto ecoturistico Playa Blanca" en el municipio de Tota, departamento de Boyacá la cual se programó por iniciativa de la ANLA, donde participaron terceros intervinientes y comunidades. En el marco del seguimiento se programo una visita presentacial, y dado el alcance y complejidad del trámite se realizó un espacio de participación ampliada en el marco del acuerdo de Escazú. Las evidencias adjuntas  corresponden a: 
- Listas de asistencia y formatos de la ejecución del EPA
- Banners y correos informativos sobre la divulgación del espacio
Ahora bien, el Acto administrativo esta proyectado para emitirse en septiembre del 2025.</t>
  </si>
  <si>
    <t>Para el periodo de reporte (primer semestre 2025) se generó relacionamiento con Grupos de Valor, de la siguiente manera:
* Se realizaron 8 jornadas de transferencia de conocimientos, asi:
1. 11/04/2025: Jornada terceros intervinientes en seguimiento.
2. 22/04/2025: Jornada árbol de decisión de inversión del 1%.
3. 23/04/2025: Jornada de manual de agrupación y alianzas de compensaciones.
4. 25/04/2025: Taller virtual sobre el uso del aplicativo para la radicación de la documentación asociada de los Planes de gestión ambiental de residuos de envases y empaques 
5. 28/04/2025: Jornada con gremios sobre Valoración económica con énfasis en transferencia de beneficios y encadenamientos productivos.
6. 07/05/2025: Jornada manual de beneficios socioeconómicos y manual para estimación de la cuenca visual del paisaje
7. 13/06/2025: Segundo taller de cambio climático sector energía
8. 26/06/2025: Socialización de nueva Resolución de cobros de evaluación y seguimiento ambiental: Resolución 0921 del 14 de mayo de 2025
* Se tiene un (1) Memorando de Entendimiento firmado con la Universidad de Manizales,  que busca el sesarrollo de proyectos de investigación o creación sobre los temas de interés de las partes; creación de espacios de transferencia de conocimientos los temas de interés para las partes; entablar espacios de discusión y consulta que permitan generar insumos, propuestas, sugerencias y recomendaciones que contribuyan a fortalecer los procesos de evaluación y seguimiento de licencias, permisos y trámites ambientales de competencia de la ANLA. 
* Se realizaron mesas de trabajo interinstitucionales con los sectores de energía, infraestructura e hidrocarburos, así:
-Energía: 19/02/2025, 31/03/2025, 09/04/2025
-Infraestructura: 19/02/2025, 31/03/2025, 22/04/2025
-Hidrocarburos: 18/02/2025, 28/02/2025, 28/03/2025, 04/04/2025</t>
  </si>
  <si>
    <t>El avance para el periodo de reporte (primer semestre 2025), es:
* SGPO: Las acciones inicialmente planteadas en torno a los pilotos del sistema gestor de permisos y obligaciones, se encuentran atrasadas, debido al retraso en el cierre del desarrollo por parte de la fábrica de software encargada - Soft Managament. Por lo que las acciones del primer semestre corresponden a la continuación de pruebas del Sistema Gestor.
Las evidencias adjuntas  corresponden a: 
- Informe de estado de actividades.
- Actas de reunión.
*Portal de Recepcion: Se desplegó en producción los ajustes realizados en los submódulos de Calidad del Aire, Ruido Ambiental y Fuentes de Emisión de Ruido. Así mismo, se continuó brindando soporte a los usuarios en el uso y carga de información a través de la plataforma, con 15 espacios de socialización.
Las evidencias adjuntas  corresponden a: 
- Actas de reunión de los espacios de socialización con los usuarios.
- Archivos de prueba y plantillas</t>
  </si>
  <si>
    <t>Implementación del componente de personas defensoras de derechos humanos en asuntos ambientales del Acuerdo de Escazú.</t>
  </si>
  <si>
    <t>Número de acciones ejecutadas del plan de trabajo / Número de acciones del plan de trabajo</t>
  </si>
  <si>
    <t xml:space="preserve">En el mes de junio se realizó la evaluación de cuatro acciones del plan de mejoramiento interno, de la CGR no se realizó ninguna evaluación. El acumulado corresponde a que en la vigencia se han evaluado 103 acciones (81 interno + 22 CGR) de las cuales se han cerrado 93 ( 71 Interno + 22 CGR). Las evaluadas en negativo fueron explicadas en el mes que corresponde y están reformuladas </t>
  </si>
  <si>
    <t>Porcentaje de implementación del BPMS en la entidad para el 2025</t>
  </si>
  <si>
    <t>(Número de actividades implementadas/Número de actividades programadas)*100%</t>
  </si>
  <si>
    <t>Instrumentos de evaluación y seguimiento elaborados, optimizados y/o actualizados para los procesos de licenciamiento ambiental con acciones de implementación</t>
  </si>
  <si>
    <t>Número de instrumentos de evaluación y seguimiento para los procesos de licenciamiento ambiental con acciones de implementación</t>
  </si>
  <si>
    <t>A corte 30 de junio de 2025 respecto al indicador de Instrumentos de evaluación y seguimiento elaborados, optimizados y/o actualizados para los procesos de licenciamiento ambiental con acciones de implementación, se reporta un avance de 0 instrumentos implementados a la fecha, con un ponderado de aproximadamente 3,50 instrumentos respecto a la meta. De acuerdo a lo anterior, se relaciona el avance de cada instrumento:
Manual para la estimación de la cuenca visual del paisaje y su valoración económica ambiental​ (Avance: 0,32 que corresponde al Hito de Planeación, implementación y divulgación del instrumento)
Estimación de beneficios socioambientales​ (Avance: 0,31 que corresponde al Hito de Planeación, implementación y divulgación del instrumento)
Manual para evaluar solicitudes de LA para introducción de organismos foráneos formulados en bioinsumos en su fase de investigación o experimental​. (Avance: 0,80 que corresponde al Hito de Planeación, implementación y divulgación, y evaluación del instrumento)
Manual Técnico Jurídico para el análisis de posibles inicios de Sancionatorios en compensaciones e inversión forzosa del 1%​. (Avance: 0,31 que corresponde al Hito de Planeación, implementación y divulgación, y evaluación del instrumento)
Árbol de decisión compensación. (Avance: 0,39 que corresponde al Hito de Planeación, implementación y divulgación, y evaluación del instrumento)
Manual para la agrupación y alianzas en compensaciones bióticas. (Avance: 0,39 que corresponde al Hito de Planeación, implementación y divulgación, y evaluación del instrumento) ​
Árbol de decisión para la imposición de obligaciones de cambio climático. (Avance: 0,31 que corresponde al Hito de Planeación, implementación y divulgación del instrumento)​
Obligaciones Mínimas. (Avance: 0,34 que corresponde al Hito de Planeación, implementación y divulgación, y evaluación del instrumento)​
Instrumentos de desmantelamiento y abandono​. (Avance: 0,33 que corresponde al Hito de Planeación, implementación y divulgación del instrumento)</t>
  </si>
  <si>
    <t>Indicador se reporta en el segundo trimestre de la vigencia 2025</t>
  </si>
  <si>
    <t xml:space="preserve">Con corte a 30-06-2025 se obtuvo un avance acumulado en el cumplimiento de las actividades establecidas en los 4 planes de trabajo de los sistemas de gestión que componen el SIG (Calidad SGC, Ambiental SGA, Seguridad de la información SSI y Seguridad y Salud en el trabajo SST), del 74,1% (0.741) Vs. 78,1% (0.781) programado, es decir, por debajo de la meta esperada, para lo cual, se han reprogramado las actividades pendientes para los meses de julio y agosto.  Específicamente, para el mes de junio se logró un avance 9,1% Vs.9,8% programado, la diferencia obedece a la ejecución de dos actividades asociadas al SGC. (Rediseño de gestión de cobros y toma de conciencia SIG).
Las evidencias se pueden consultar en el enlace: https://anla.sharepoint.com/sites/OAP/Documentos%20compartidos/Forms/AllItems.aspx?id=%2Fsites%2FOAP%2FDocumentos%20compartidos%2F2025%2FPlan%20Estratégico%20Institucional%20%2D%20PEI%2F2025%2D1%2FEvidencias&amp;viewid=1b3388b7%2D33b3%2D47c9%2Db96d%2D27a0109d162f
</t>
  </si>
  <si>
    <t xml:space="preserve">Se llevaron a cabo dos espacios de innovación abierta enfocados en: 
Mesa de co-creación para el mejoramiento del curso de Control Social al Licenciamiento Ambiental. Este ejercicio se encuentra en fase de testeo con usuarios reales y se continuará su documentación a cierre de la vigencia 2025.
La Oficina de Tecnologías de la Información (OTI), participó de un espacio de co-creación y conversatorio de comunidades tech, en busca de soluciones a desafíos ambientales. El espacio se llevó a cabo en el mes de abril de 2025. </t>
  </si>
  <si>
    <t>Para el mes de junio del 2025, de acuerdo con el plan de trabajo formulado para la implementación de BPMS en la entidad, así: 
E1 IMPLEMENTACIÓN PQRSD (peso 70% - Avance 57%)
1.1. Refinamiento del diagrama de flujo de trámite (peso 5%- avance 5%) finalizada
1.2. Refinamiento historias de Usuario del proyecto incluyendo denuncias ambientales (peso0 20% - avance 5%) Finalizada
1.3. Verificación de calidad del producto implementados por historias de usuario (peso 20% - avance 10%) se realizaron pruebas internas. Pendiente pruebas de aceptación
1.4 Implementación de la Herramienta en productivo (peso 20% - avance 18%) Desarrolladas todas las HUs, Pendiente configuraciones y RFC
1.5 Elaboración documentación técnica y funcional (peso 5% - avance 4%) Se elaboraron los manuales de administración y de usuario, pendiente definición ANS
E2 ALISTAMIENTO IMPLEMENTACIÓN PROCESO EVALUACIÓN DE LICENCIAS AMBIENTALES FASE 1 (peso 30% - avance 21%)
2.1. Elaboración diagrama de flujo fase 1 (peso 8% - avance 8%) finalizada
2.2. Elaboración mockups del procesos fase 1 (peso 6% - avance 6%) Finalizada
2.3. Realizar la Descripción actividades de flujo del proceso fase 1 (peso 8% - avance 4%)Se elaboró documento excel de actividades y su tipologia, asimismo, se elaboraron las fichas de interoperabilidad
2.4. Apoyar en la elaboración de la documentación para el convenio de Cooperación Técnica con el BID (Peso 8% - avance 3%). Pendiente retroalimentación acerca de la ficha técnica enviada por OTI en el mes de mayo.
Debido al volumen de la información, se incluyen las evidencias del cumplimiento del indicador con corte al mes de junio del 2025, en el link establecido por la OAP.
Link: OAP - BMPS - Todos los documentos</t>
  </si>
  <si>
    <t xml:space="preserve">La satisfacción de los usuarios en relación con los trámites y servicios que presta la Autoridad Nacional de Licencias Ambientales – ANLA, para el segundo semestre de la vigencia 2024 es del 88,72 %, sin embargo, es de aclarar que la metodología de medición se actualizo de acuerdo con los lineamientos del Departamento Administrativo de la Función Pública (Herramienta de medición de experiencia2022). En cuanto a la satisfacción de los usuarios por trámite:
El nivel de satisfacción de los usuarios que realizan trámites de Licenciamiento Ambiental es del 96.04 %. 
El nivel de satisfacción de los usuarios frente a Permisos y Trámites Ambientales que presta la ANLA es del 84,49%.
Se evidencia una clara necesidad de mejorar la plataforma VITAL, aunque esta herramienta sea administrada por del Ministerio de Ambiente y Desarrollo Sostenible, se ve necesario continuar generando mesas de trabajo que permitan su mejora, tanto para consultas como para la realización de trámites. 
Se debe seguir mejorando en la percepción de los tiempos utilizados para dar respuesta a los trámites y servicios que presta la Entidad; otro aspecto importante es la comunicación y la claridad de transmisión de la información por parte de la Autoridad a los ciudadanos, donde se de claridad de los términos de respuesta de las solicitudes. 
En relación con las mejoras del centro de orientación al ciudadano se encuentra generar capacitación constante y además de dar claridad sobre el proceso del  botón de citas
</t>
  </si>
  <si>
    <t>El plan de trabajo para Implementación del componente de personas defensoras de derechos humanos en asuntos ambientales del Acuerdo de Escazú, esta compuesto por dos (02) macroactividades, las cuales para el periodo enero a junio/2025 registran un avance del 50%; asi:
(Ver SPGI)
Protocolo para la recepción, análisis y remisión de presuntas situaciones de riesgo de personas defensoras de derechos humanos en asuntos ambientales: El día 22/05/2025 se efectuó la soscialización del protocolo para la recepción, análisis y remisión de presuntas situaciones de riesgo de personas defensoras de derechos humanos en asuntos ambientales en el marco de la semana regional.
Lineamientos para la transversalización del enfoque de personas, grupos y organizaciones defensoras de derechos humanos en asuntos ambientales en los procedimientos de evaluación y seguimiento : Coordinadora GPA realiza comentarios a la versión Lineamientos, 23/04/2025 se desarrolló mesa de trabajo interdepedencias. Se anexa lista de asistencia y notas con comentarios de la jornada y se realiza  Formulación de documento lineamientos con ajustes V2.</t>
  </si>
  <si>
    <t>Durante el segundo trimestre 2025 se elaboró el segundo informe trimestral sobre conflictividad, en el cual se registró un aumento cuantitativo en el número de expedientes incorporados. El informe incluye un análisis desagregado por fases del conflicto y por regiones, así como información detallada sobre las mesas de gestión y atención, la emisión de alertas y la activación de mecanismos de participación ciudadana ambiental; Ofertas Institucionales, Consulta Previa y Espacios de Participación</t>
  </si>
  <si>
    <t xml:space="preserve"> El plan de trabajo de la estrategia de relacionamiento se encuentra compuesto
por 12 macroactividades que para el cierre de  junio/2025 registran avance
del 71%. 
Se avanzó en la producción y divulgación de contenidos sobre participación y derechos humanos. Se implementó el micrositio Escazú, se elaboraron piezas gráficas e infografías inclusivas, y se grabó un video instructivo sobre tableros de control. Se desarrolló el laboratorio de lenguaje claro y se fortaleció la convocatoria a defensores de DDHH ambientales.</t>
  </si>
  <si>
    <t>El plan de trabajo ruta implementación ESCAZU componente Participación
 Pública en Asuntos Ambientales se encuentra compuesto por 6 
macroactividades que para el cierre de junio registran avance del 48.98%.</t>
  </si>
  <si>
    <t>A corte 30 de junio de 2025, el indicador de solicitudes de evaluación a licencias ambientales nuevas y modificaciones resueltas dentro de los plazos establecidos por la normatividad vigente mostró un desempeño destacado. Durante este mes, se resolvieron 33 trámites (23 LA nuevas y 10 modificación) dentro de los tiempos previstos, cabe resaltar que el tramite LAV0054-00-2022 se encontraba programado para ser expedido el día 27 de junio de 2025 no fue suscrito en la fecha inicialmente establecida, debido a que, con posterioridad a su revisión técnica y jurídica, en atención al deber legal de acatar las decisiones judiciales y garantizar la seguridad jurídica en las actuaciones administrativas, se realizo consulta a la Oficina Asesora Jurídica teniendo en cuenta que se tenía conocimiento de una medida cautelar del año 2018 y se requería tener la claridad de si aún está era aplicable, en respuesta de la Oficina Asesora Juridica realizo consulta al Juzgado que emitió la orden de suspensión de trámites de licencia ambiental y a la Unidad de Restitución de Tierras, respecto de la ubicación de los predios amparados con esta orden, por  tanto, se procedió a suspender el trámite mediante Auto 5392 del 01 de julio, a la espera de la respuesta a las consultas realizadas. lo que representa un cumplimiento del 97% en la resolución oportuna de estas solicitudes. Además, este resultado superó la meta establecida, alcanzando un 102% de cumplimiento,  conforme a los requerimientos normativos, contribuyendo así a la agilización de procesos y al fortalecimiento de la sostenibilidad ambiental en estos sectores clave.
Total Enero 2025. 4
Total Febrero 2025. 9
Total marzo 2025: 6
Total Abril 2025 : 4
Total Mayo 2025:3
Total junio: 7 y uno fuera de terminos (sin respueta)</t>
  </si>
  <si>
    <t>En el mes de mayo 2025 se realizó la publica la resolución de cobro, dando cumplimiento al indicador.
AUTORIDAD NACIONAL DE LICENCIAS AMBIENTALES - ANLA – RESOLUCIÓN No 000921 (14 MAY. 2025) “Por la cual se fijan las tarifas para el cobro de los servicios de evaluación y seguimiento de licencias ambientales, permisos, autorizaciones y demás instrumentos de control y manejo ambiental y se dictan otras disposiciones”</t>
  </si>
  <si>
    <t>Valoración y Manejo de Impacto</t>
  </si>
  <si>
    <t>Para el periodo de reporte (primer semestre 2025), se avanzó con la identificación de los flujos de todas las fuentes de información como base para la incoporacion de las ETL.
Por otra parte por solicitud de la SSLA, se realizó un tablero de Control nuevo del proyecto Hidrosogamoso expediente LAM0237, el cual se encuentra en revisiones para su publicación en la pagina web el segundo semestre del año.
Para el  2025, la meta es mantener actualizados de forma permanente los tableros de control, optimizando la lectura y carga de datos a los tableros a través de procesos ETL (Extract, Transform, Load) . En cuanto a Tableros nuevos en el 2025, no se proyecta realizarlos.
Las evidencias adjuntas corresponden a:
-  Descripción del Proyecto de desarrollo para el proceso de ETL
- Formato creación herramienta Centro de Monitoreo.</t>
  </si>
  <si>
    <t xml:space="preserve">Para el periodo de reporte (primer semestre 2025), se han impuesto los siguientes requerimientos de cambio climático en los Actos Administrativos Otorgados en el marco del proceso de evaluación:
  - Energía           = 60
  - Hidrocarburos = 97
  - Infraestructura = 26
  - Minería            = 13
  - Agroquímicos  = 3
                 Total    = 199
Las evidencias adjuntas  corresponden a: 
- Listado de los 199 actos administrativos </t>
  </si>
  <si>
    <t>Expedientes de evaluación y seguimiento de licencias ambientales que incluyen optimización y/o validación de la información asociada a los permisos y monitoreos ambientales</t>
  </si>
  <si>
    <t>Número de expedientes que incluyen la optimización y/o validación de la información asociada a los permisos y monitoreos ambientales</t>
  </si>
  <si>
    <t xml:space="preserve">ndicador 2.3: Expedientes de evaluación y seguimiento de licencias ambientales que incluyen optimización y/o validación de la información asociada a los permisos y monitoreos ambientales.
Durante el mes de junio, se realizó la validación de 20 nuevos expedientes en el marco de validación de la SZH de Alto vichada, muco y Guarrojo. 
El acumulado total es de 86 expedientes sobre la meta mensualizada de 85 y su porcentaje de avance es de 49.1%  </t>
  </si>
  <si>
    <t>Durante el segundo trimestre se registra un avance significativo en la ejecución de las actividades correspondientes al componente de Acceso a la Información, en comparación con el trimestre anterior.  Se alcanzó un progreso del 42.71% que evidencia el compromiso por parte del equipo técnico en la ejecución de las acciones previstas, entre ellas las siguientes:
La publicación de las solicitudes y actuaciones administrativas priorizadas, como resultado del proceso de evaluación y seguimiento del permiso fuera de licencia.
El desarrollo de un proceso pedagógico orientado a posicionar el enfoque de derechos de acceso establecido en el Acuerdo de Escazú, así como la protección de personas y organizaciones defensoras de los derechos humanos ambientales, dentro del proceso de toma de decisiones y la cultura organizacional de la Entidad.
La elaboración de un diagnóstico sobre la aplicabilidad del Acuerdo de Escazú en los permisos y trámites ambientales. 
La evidencia se encuentra en el enlace https://anla.sharepoint.com/sites/OAP/Documentos%20compartidos/Forms/AllItems.aspx?id=%2Fsites%2FOAP%2FDocumentos%20compartidos%2FPlan%5FAccion%2FPlan%5FAccion%2FPAI%5F2025%2FSeguimiento%2FEvidencias%5FDependencias%2FSMPCA%2FJUNIO%2FRELACIONAMIENTO%20ESTADO%20C%2F1%2E2%2E%20ESCAZU%20INFORMACION&amp;p=true&amp;ct=1753285494466&amp;or=OWA%2DNT%2DMail&amp;cid=a2923040%2Dfc8e%2D8640%2Da887%2Ddc665d61c62a&amp;ga=1</t>
  </si>
  <si>
    <t xml:space="preserve">mayor a 45% </t>
  </si>
  <si>
    <t>entre 37,5% y 45%</t>
  </si>
  <si>
    <t>menor a 37,5%</t>
  </si>
  <si>
    <t>% Avance vigencia 2025 - 1er Semestre</t>
  </si>
  <si>
    <t>Porcentaje de avance PEI 2020-2025 I semestre</t>
  </si>
  <si>
    <t>* Dependencias con Indicadores anuales que a fecha de corte no registran avance</t>
  </si>
  <si>
    <t>*OCDI</t>
  </si>
  <si>
    <t>*SELA</t>
  </si>
  <si>
    <t>*OCI</t>
  </si>
  <si>
    <t>*Comunicaciones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</si>
</sst>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 #,##0_);_(* \(#,##0\);_(* &quot;-&quot;_);_(@_)"/>
    <numFmt numFmtId="165" formatCode="_-&quot;$&quot;* #,##0_-;\-&quot;$&quot;* #,##0_-;_-&quot;$&quot;* &quot;-&quot;_-;_-@_-"/>
    <numFmt numFmtId="166" formatCode="0.0%"/>
    <numFmt numFmtId="167" formatCode="0.000%"/>
    <numFmt numFmtId="168" formatCode="0.0"/>
    <numFmt numFmtId="169" formatCode="0.000"/>
    <numFmt numFmtId="170" formatCode="0.0000"/>
  </numFmts>
  <fonts count="46"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9"/>
      <color theme="1"/>
      <name val="Calibri"/>
      <family val="2"/>
      <scheme val="minor"/>
    </font>
    <font>
      <b/>
      <sz val="24"/>
      <color theme="1"/>
      <name val="Arial Narrow"/>
      <family val="2"/>
    </font>
    <font>
      <sz val="9"/>
      <name val="Calibri"/>
      <family val="2"/>
      <scheme val="minor"/>
    </font>
    <font>
      <sz val="10"/>
      <color theme="1"/>
      <name val="Calibri"/>
      <family val="2"/>
      <scheme val="minor"/>
    </font>
    <font>
      <sz val="10"/>
      <name val="Calibri"/>
      <family val="2"/>
      <scheme val="minor"/>
    </font>
    <font>
      <b/>
      <sz val="11"/>
      <color rgb="FFFFFFFF"/>
      <name val="Calibri"/>
      <family val="2"/>
      <scheme val="minor"/>
    </font>
    <font>
      <b/>
      <sz val="11"/>
      <color rgb="FF000000"/>
      <name val="Calibri"/>
      <family val="2"/>
      <scheme val="minor"/>
    </font>
    <font>
      <sz val="11"/>
      <color rgb="FF000000"/>
      <name val="Calibri"/>
      <family val="2"/>
      <scheme val="minor"/>
    </font>
    <font>
      <b/>
      <sz val="12"/>
      <color rgb="FFFFFFFF"/>
      <name val="Calibri"/>
      <family val="2"/>
      <scheme val="minor"/>
    </font>
    <font>
      <b/>
      <sz val="12"/>
      <color theme="1"/>
      <name val="Calibri"/>
      <family val="2"/>
      <scheme val="minor"/>
    </font>
    <font>
      <sz val="11"/>
      <color rgb="FFFF0000"/>
      <name val="Calibri"/>
      <family val="2"/>
      <scheme val="minor"/>
    </font>
    <font>
      <sz val="10"/>
      <name val="Arial"/>
      <family val="2"/>
    </font>
    <font>
      <b/>
      <sz val="11"/>
      <name val="Calibri"/>
      <family val="2"/>
      <scheme val="minor"/>
    </font>
    <font>
      <b/>
      <sz val="10"/>
      <color theme="0"/>
      <name val="Calibri"/>
      <family val="2"/>
      <scheme val="minor"/>
    </font>
    <font>
      <b/>
      <sz val="9"/>
      <color theme="0"/>
      <name val="Calibri"/>
      <family val="2"/>
      <scheme val="minor"/>
    </font>
    <font>
      <sz val="9"/>
      <color rgb="FFFF0000"/>
      <name val="Calibri"/>
      <family val="2"/>
      <scheme val="minor"/>
    </font>
    <font>
      <b/>
      <sz val="14"/>
      <color theme="1"/>
      <name val="Calibri"/>
      <family val="2"/>
      <scheme val="minor"/>
    </font>
    <font>
      <sz val="11"/>
      <color theme="0"/>
      <name val="Calibri"/>
      <family val="2"/>
      <scheme val="minor"/>
    </font>
    <font>
      <sz val="11"/>
      <name val="Calibri"/>
      <family val="2"/>
      <scheme val="minor"/>
    </font>
    <font>
      <sz val="8"/>
      <color rgb="FF212529"/>
      <name val="Arial"/>
      <family val="2"/>
    </font>
    <font>
      <sz val="9"/>
      <color theme="0"/>
      <name val="Calibri"/>
      <family val="2"/>
      <scheme val="minor"/>
    </font>
    <font>
      <sz val="11"/>
      <color rgb="FFFFC000"/>
      <name val="Calibri"/>
      <family val="2"/>
      <scheme val="minor"/>
    </font>
    <font>
      <sz val="11"/>
      <color rgb="FF00B050"/>
      <name val="Calibri"/>
      <family val="2"/>
      <scheme val="minor"/>
    </font>
    <font>
      <sz val="11"/>
      <color theme="5" tint="-0.249977111117893"/>
      <name val="Calibri"/>
      <family val="2"/>
      <scheme val="minor"/>
    </font>
    <font>
      <sz val="11"/>
      <color theme="4" tint="-0.249977111117893"/>
      <name val="Calibri"/>
      <family val="2"/>
      <scheme val="minor"/>
    </font>
    <font>
      <sz val="11"/>
      <color theme="9" tint="-0.499984740745262"/>
      <name val="Calibri"/>
      <family val="2"/>
      <scheme val="minor"/>
    </font>
    <font>
      <sz val="11"/>
      <color theme="7" tint="-0.249977111117893"/>
      <name val="Calibri"/>
      <family val="2"/>
      <scheme val="minor"/>
    </font>
    <font>
      <b/>
      <sz val="12"/>
      <color theme="0"/>
      <name val="Calibri"/>
      <family val="2"/>
      <scheme val="minor"/>
    </font>
    <font>
      <b/>
      <sz val="12"/>
      <color rgb="FF000000"/>
      <name val="Calibri"/>
      <family val="2"/>
      <scheme val="minor"/>
    </font>
    <font>
      <sz val="12"/>
      <color rgb="FF000000"/>
      <name val="Calibri"/>
      <family val="2"/>
      <scheme val="minor"/>
    </font>
    <font>
      <sz val="9"/>
      <color rgb="FF000000"/>
      <name val="Calibri"/>
      <family val="2"/>
      <scheme val="minor"/>
    </font>
    <font>
      <b/>
      <sz val="11"/>
      <color theme="1"/>
      <name val="Arial"/>
      <family val="2"/>
    </font>
    <font>
      <sz val="11"/>
      <color theme="1"/>
      <name val="Arial"/>
      <family val="2"/>
    </font>
    <font>
      <b/>
      <sz val="11"/>
      <color rgb="FF000000"/>
      <name val="Arial"/>
      <family val="2"/>
    </font>
    <font>
      <sz val="11"/>
      <color rgb="FF000000"/>
      <name val="Arial"/>
      <family val="2"/>
    </font>
    <font>
      <b/>
      <sz val="11"/>
      <color rgb="FFFFFFFF"/>
      <name val="Arial"/>
      <family val="2"/>
    </font>
    <font>
      <b/>
      <sz val="12"/>
      <color rgb="FFFFFFFF"/>
      <name val="Arial"/>
      <family val="2"/>
    </font>
    <font>
      <b/>
      <sz val="11"/>
      <color theme="0"/>
      <name val="Arial"/>
      <family val="2"/>
    </font>
    <font>
      <sz val="11"/>
      <color theme="9" tint="-0.499984740745262"/>
      <name val="Arial"/>
      <family val="2"/>
    </font>
    <font>
      <sz val="11"/>
      <color theme="5" tint="-0.249977111117893"/>
      <name val="Arial"/>
      <family val="2"/>
    </font>
    <font>
      <sz val="11"/>
      <color theme="4" tint="-0.249977111117893"/>
      <name val="Arial"/>
      <family val="2"/>
    </font>
    <font>
      <sz val="11"/>
      <color theme="7" tint="-0.249977111117893"/>
      <name val="Arial"/>
      <family val="2"/>
    </font>
  </fonts>
  <fills count="23">
    <fill>
      <patternFill patternType="none"/>
    </fill>
    <fill>
      <patternFill patternType="gray125"/>
    </fill>
    <fill>
      <patternFill patternType="solid">
        <fgColor theme="0"/>
        <bgColor indexed="64"/>
      </patternFill>
    </fill>
    <fill>
      <patternFill patternType="solid">
        <fgColor theme="9" tint="-0.499984740745262"/>
        <bgColor indexed="64"/>
      </patternFill>
    </fill>
    <fill>
      <patternFill patternType="solid">
        <fgColor theme="9" tint="-0.249977111117893"/>
        <bgColor indexed="64"/>
      </patternFill>
    </fill>
    <fill>
      <patternFill patternType="solid">
        <fgColor theme="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2" tint="-0.499984740745262"/>
        <bgColor indexed="64"/>
      </patternFill>
    </fill>
    <fill>
      <patternFill patternType="solid">
        <fgColor theme="1" tint="0.499984740745262"/>
        <bgColor indexed="64"/>
      </patternFill>
    </fill>
    <fill>
      <patternFill patternType="solid">
        <fgColor theme="5" tint="0.39997558519241921"/>
        <bgColor indexed="64"/>
      </patternFill>
    </fill>
    <fill>
      <patternFill patternType="solid">
        <fgColor rgb="FF375623"/>
        <bgColor rgb="FF000000"/>
      </patternFill>
    </fill>
    <fill>
      <patternFill patternType="solid">
        <fgColor rgb="FFFFFFFF"/>
        <bgColor rgb="FF000000"/>
      </patternFill>
    </fill>
    <fill>
      <patternFill patternType="solid">
        <fgColor rgb="FFFFC000"/>
        <bgColor indexed="64"/>
      </patternFill>
    </fill>
    <fill>
      <patternFill patternType="solid">
        <fgColor theme="6" tint="-0.249977111117893"/>
        <bgColor indexed="64"/>
      </patternFill>
    </fill>
    <fill>
      <patternFill patternType="solid">
        <fgColor theme="5" tint="0.59999389629810485"/>
        <bgColor indexed="64"/>
      </patternFill>
    </fill>
    <fill>
      <patternFill patternType="solid">
        <fgColor theme="9" tint="0.59999389629810485"/>
        <bgColor rgb="FF000000"/>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5" tint="-0.249977111117893"/>
        <bgColor indexed="64"/>
      </patternFill>
    </fill>
  </fills>
  <borders count="65">
    <border>
      <left/>
      <right/>
      <top/>
      <bottom/>
      <diagonal/>
    </border>
    <border>
      <left style="thin">
        <color auto="1"/>
      </left>
      <right style="thin">
        <color auto="1"/>
      </right>
      <top style="thin">
        <color auto="1"/>
      </top>
      <bottom style="thin">
        <color auto="1"/>
      </bottom>
      <diagonal/>
    </border>
    <border>
      <left style="thin">
        <color theme="2"/>
      </left>
      <right/>
      <top/>
      <bottom style="thin">
        <color theme="2"/>
      </bottom>
      <diagonal/>
    </border>
    <border>
      <left/>
      <right/>
      <top/>
      <bottom style="thin">
        <color theme="2"/>
      </bottom>
      <diagonal/>
    </border>
    <border>
      <left/>
      <right style="thin">
        <color theme="2"/>
      </right>
      <top/>
      <bottom style="thin">
        <color theme="2"/>
      </bottom>
      <diagonal/>
    </border>
    <border>
      <left style="thin">
        <color theme="2"/>
      </left>
      <right/>
      <top/>
      <bottom/>
      <diagonal/>
    </border>
    <border>
      <left/>
      <right style="thin">
        <color theme="2"/>
      </right>
      <top/>
      <bottom/>
      <diagonal/>
    </border>
    <border>
      <left style="thin">
        <color theme="2"/>
      </left>
      <right style="thin">
        <color theme="2"/>
      </right>
      <top/>
      <bottom/>
      <diagonal/>
    </border>
    <border>
      <left style="thin">
        <color theme="2"/>
      </left>
      <right/>
      <top style="thin">
        <color theme="2"/>
      </top>
      <bottom style="thin">
        <color theme="2"/>
      </bottom>
      <diagonal/>
    </border>
    <border>
      <left/>
      <right/>
      <top style="thin">
        <color theme="2"/>
      </top>
      <bottom style="thin">
        <color theme="2"/>
      </bottom>
      <diagonal/>
    </border>
    <border>
      <left/>
      <right style="thin">
        <color theme="2"/>
      </right>
      <top style="thin">
        <color theme="2"/>
      </top>
      <bottom style="thin">
        <color theme="2"/>
      </bottom>
      <diagonal/>
    </border>
    <border>
      <left style="thin">
        <color theme="2"/>
      </left>
      <right style="thin">
        <color theme="2"/>
      </right>
      <top style="thin">
        <color theme="2"/>
      </top>
      <bottom/>
      <diagonal/>
    </border>
    <border>
      <left style="thin">
        <color theme="2"/>
      </left>
      <right style="thin">
        <color theme="2"/>
      </right>
      <top/>
      <bottom style="thin">
        <color theme="2"/>
      </bottom>
      <diagonal/>
    </border>
    <border>
      <left/>
      <right style="thin">
        <color auto="1"/>
      </right>
      <top style="thin">
        <color theme="2"/>
      </top>
      <bottom style="thin">
        <color theme="2"/>
      </bottom>
      <diagonal/>
    </border>
    <border>
      <left style="thin">
        <color auto="1"/>
      </left>
      <right/>
      <top style="thin">
        <color theme="2"/>
      </top>
      <bottom style="thin">
        <color theme="2"/>
      </bottom>
      <diagonal/>
    </border>
    <border>
      <left style="thin">
        <color theme="9" tint="0.79998168889431442"/>
      </left>
      <right style="thin">
        <color theme="9" tint="0.79998168889431442"/>
      </right>
      <top style="thin">
        <color theme="9" tint="0.79998168889431442"/>
      </top>
      <bottom style="thin">
        <color theme="9" tint="0.79998168889431442"/>
      </bottom>
      <diagonal/>
    </border>
    <border>
      <left style="thin">
        <color theme="9"/>
      </left>
      <right style="thin">
        <color theme="9"/>
      </right>
      <top style="thin">
        <color theme="9"/>
      </top>
      <bottom style="thin">
        <color theme="9"/>
      </bottom>
      <diagonal/>
    </border>
    <border>
      <left style="thin">
        <color theme="9"/>
      </left>
      <right style="thin">
        <color theme="9"/>
      </right>
      <top style="thin">
        <color theme="9"/>
      </top>
      <bottom/>
      <diagonal/>
    </border>
    <border>
      <left style="thin">
        <color theme="9"/>
      </left>
      <right style="thin">
        <color theme="9"/>
      </right>
      <top/>
      <bottom/>
      <diagonal/>
    </border>
    <border>
      <left/>
      <right style="thin">
        <color auto="1"/>
      </right>
      <top style="thin">
        <color auto="1"/>
      </top>
      <bottom style="thin">
        <color auto="1"/>
      </bottom>
      <diagonal/>
    </border>
    <border>
      <left style="thin">
        <color theme="9"/>
      </left>
      <right/>
      <top style="thin">
        <color theme="9"/>
      </top>
      <bottom/>
      <diagonal/>
    </border>
    <border>
      <left/>
      <right/>
      <top style="thin">
        <color theme="9"/>
      </top>
      <bottom/>
      <diagonal/>
    </border>
    <border>
      <left style="thin">
        <color auto="1"/>
      </left>
      <right/>
      <top style="thin">
        <color auto="1"/>
      </top>
      <bottom style="thin">
        <color auto="1"/>
      </bottom>
      <diagonal/>
    </border>
    <border>
      <left style="thin">
        <color auto="1"/>
      </left>
      <right style="dotted">
        <color auto="1"/>
      </right>
      <top style="dotted">
        <color auto="1"/>
      </top>
      <bottom style="dotted">
        <color auto="1"/>
      </bottom>
      <diagonal/>
    </border>
    <border>
      <left style="thin">
        <color theme="9" tint="-0.24994659260841701"/>
      </left>
      <right style="thin">
        <color theme="9" tint="-0.24994659260841701"/>
      </right>
      <top style="thin">
        <color theme="9" tint="-0.24994659260841701"/>
      </top>
      <bottom style="thin">
        <color theme="9" tint="-0.24994659260841701"/>
      </bottom>
      <diagonal/>
    </border>
    <border>
      <left style="thin">
        <color theme="9" tint="-0.24994659260841701"/>
      </left>
      <right style="thin">
        <color theme="9" tint="-0.24994659260841701"/>
      </right>
      <top style="thin">
        <color theme="9" tint="-0.24994659260841701"/>
      </top>
      <bottom/>
      <diagonal/>
    </border>
    <border>
      <left style="thin">
        <color theme="9" tint="-0.24994659260841701"/>
      </left>
      <right style="thin">
        <color theme="9" tint="-0.24994659260841701"/>
      </right>
      <top/>
      <bottom style="thin">
        <color theme="9" tint="-0.2499465926084170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bottom style="thin">
        <color auto="1"/>
      </bottom>
      <diagonal/>
    </border>
    <border>
      <left/>
      <right style="thin">
        <color auto="1"/>
      </right>
      <top/>
      <bottom/>
      <diagonal/>
    </border>
    <border>
      <left style="thin">
        <color theme="9" tint="-0.24994659260841701"/>
      </left>
      <right style="thin">
        <color theme="9"/>
      </right>
      <top style="thin">
        <color theme="9" tint="-0.24994659260841701"/>
      </top>
      <bottom style="thin">
        <color theme="9" tint="-0.24994659260841701"/>
      </bottom>
      <diagonal/>
    </border>
    <border>
      <left style="thin">
        <color rgb="FF92D050"/>
      </left>
      <right style="thin">
        <color rgb="FF92D050"/>
      </right>
      <top style="thin">
        <color rgb="FF92D050"/>
      </top>
      <bottom style="thin">
        <color rgb="FF92D050"/>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auto="1"/>
      </left>
      <right style="dotted">
        <color auto="1"/>
      </right>
      <top/>
      <bottom/>
      <diagonal/>
    </border>
    <border>
      <left/>
      <right/>
      <top style="thin">
        <color rgb="FF92D050"/>
      </top>
      <bottom/>
      <diagonal/>
    </border>
    <border>
      <left style="thin">
        <color rgb="FF92D050"/>
      </left>
      <right style="thin">
        <color rgb="FF92D050"/>
      </right>
      <top style="thin">
        <color rgb="FF92D050"/>
      </top>
      <bottom/>
      <diagonal/>
    </border>
    <border>
      <left/>
      <right style="thin">
        <color theme="9" tint="-0.24994659260841701"/>
      </right>
      <top style="thin">
        <color theme="9" tint="-0.24994659260841701"/>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bottom style="dotted">
        <color auto="1"/>
      </bottom>
      <diagonal/>
    </border>
    <border>
      <left style="thin">
        <color auto="1"/>
      </left>
      <right style="medium">
        <color indexed="64"/>
      </right>
      <top style="dotted">
        <color auto="1"/>
      </top>
      <bottom style="dotted">
        <color auto="1"/>
      </bottom>
      <diagonal/>
    </border>
    <border>
      <left style="medium">
        <color indexed="64"/>
      </left>
      <right/>
      <top style="dotted">
        <color auto="1"/>
      </top>
      <bottom style="dotted">
        <color auto="1"/>
      </bottom>
      <diagonal/>
    </border>
    <border>
      <left style="medium">
        <color indexed="64"/>
      </left>
      <right style="thin">
        <color auto="1"/>
      </right>
      <top style="dotted">
        <color auto="1"/>
      </top>
      <bottom/>
      <diagonal/>
    </border>
    <border>
      <left style="medium">
        <color indexed="64"/>
      </left>
      <right/>
      <top/>
      <bottom/>
      <diagonal/>
    </border>
    <border>
      <left style="thin">
        <color auto="1"/>
      </left>
      <right style="medium">
        <color indexed="64"/>
      </right>
      <top/>
      <bottom/>
      <diagonal/>
    </border>
    <border>
      <left style="medium">
        <color indexed="64"/>
      </left>
      <right/>
      <top style="thin">
        <color auto="1"/>
      </top>
      <bottom style="medium">
        <color indexed="64"/>
      </bottom>
      <diagonal/>
    </border>
    <border>
      <left style="thin">
        <color auto="1"/>
      </left>
      <right style="dotted">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thin">
        <color auto="1"/>
      </left>
      <right style="thin">
        <color auto="1"/>
      </right>
      <top/>
      <bottom/>
      <diagonal/>
    </border>
    <border>
      <left style="thin">
        <color theme="9" tint="0.39994506668294322"/>
      </left>
      <right style="thin">
        <color theme="9" tint="0.39994506668294322"/>
      </right>
      <top style="thin">
        <color theme="9" tint="0.39994506668294322"/>
      </top>
      <bottom/>
      <diagonal/>
    </border>
    <border>
      <left style="thin">
        <color theme="9" tint="0.39994506668294322"/>
      </left>
      <right style="thin">
        <color theme="9" tint="0.39994506668294322"/>
      </right>
      <top/>
      <bottom/>
      <diagonal/>
    </border>
    <border>
      <left/>
      <right/>
      <top style="thin">
        <color auto="1"/>
      </top>
      <bottom style="thin">
        <color auto="1"/>
      </bottom>
      <diagonal/>
    </border>
    <border>
      <left style="dashDotDot">
        <color rgb="FF00B050"/>
      </left>
      <right style="dashDotDot">
        <color rgb="FF00B050"/>
      </right>
      <top style="dashDotDot">
        <color rgb="FF00B050"/>
      </top>
      <bottom style="dashDotDot">
        <color rgb="FF00B050"/>
      </bottom>
      <diagonal/>
    </border>
    <border>
      <left style="dotted">
        <color rgb="FF00B0F0"/>
      </left>
      <right style="dotted">
        <color rgb="FF00B0F0"/>
      </right>
      <top style="dotted">
        <color rgb="FF00B0F0"/>
      </top>
      <bottom style="dotted">
        <color rgb="FF00B0F0"/>
      </bottom>
      <diagonal/>
    </border>
    <border>
      <left style="medium">
        <color indexed="64"/>
      </left>
      <right style="thin">
        <color auto="1"/>
      </right>
      <top style="thin">
        <color auto="1"/>
      </top>
      <bottom style="medium">
        <color indexed="64"/>
      </bottom>
      <diagonal/>
    </border>
    <border>
      <left/>
      <right style="thin">
        <color theme="9" tint="-0.24994659260841701"/>
      </right>
      <top/>
      <bottom style="thin">
        <color theme="9" tint="-0.24994659260841701"/>
      </bottom>
      <diagonal/>
    </border>
    <border>
      <left/>
      <right style="thin">
        <color theme="9" tint="-0.24994659260841701"/>
      </right>
      <top style="thin">
        <color theme="9" tint="-0.24994659260841701"/>
      </top>
      <bottom style="thin">
        <color theme="9" tint="-0.24994659260841701"/>
      </bottom>
      <diagonal/>
    </border>
    <border>
      <left/>
      <right style="thin">
        <color rgb="FF92D050"/>
      </right>
      <top style="thin">
        <color rgb="FF92D050"/>
      </top>
      <bottom style="thin">
        <color rgb="FF92D050"/>
      </bottom>
      <diagonal/>
    </border>
    <border>
      <left style="thin">
        <color auto="1"/>
      </left>
      <right style="thin">
        <color auto="1"/>
      </right>
      <top style="thin">
        <color auto="1"/>
      </top>
      <bottom/>
      <diagonal/>
    </border>
    <border>
      <left style="thin">
        <color theme="9"/>
      </left>
      <right/>
      <top/>
      <bottom style="thin">
        <color theme="9"/>
      </bottom>
      <diagonal/>
    </border>
    <border>
      <left/>
      <right style="thin">
        <color theme="9"/>
      </right>
      <top style="thin">
        <color theme="9"/>
      </top>
      <bottom style="thin">
        <color theme="9"/>
      </bottom>
      <diagonal/>
    </border>
  </borders>
  <cellStyleXfs count="15">
    <xf numFmtId="0" fontId="0" fillId="0" borderId="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2" fontId="1" fillId="0" borderId="0" applyFont="0" applyFill="0" applyBorder="0" applyAlignment="0" applyProtection="0"/>
    <xf numFmtId="0" fontId="15" fillId="0" borderId="0"/>
    <xf numFmtId="41"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cellStyleXfs>
  <cellXfs count="368">
    <xf numFmtId="0" fontId="0" fillId="0" borderId="0" xfId="0"/>
    <xf numFmtId="0" fontId="4" fillId="2" borderId="0" xfId="0" applyFont="1" applyFill="1" applyAlignment="1">
      <alignment horizontal="center" vertical="center"/>
    </xf>
    <xf numFmtId="0" fontId="4" fillId="2" borderId="0" xfId="0" applyFont="1" applyFill="1" applyAlignment="1">
      <alignment horizontal="left" vertical="center"/>
    </xf>
    <xf numFmtId="0" fontId="4" fillId="7" borderId="0" xfId="0" applyFont="1" applyFill="1" applyAlignment="1">
      <alignment horizontal="left" vertical="center"/>
    </xf>
    <xf numFmtId="0" fontId="4" fillId="6" borderId="0" xfId="0" applyFont="1" applyFill="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wrapText="1"/>
    </xf>
    <xf numFmtId="0" fontId="0" fillId="0" borderId="1" xfId="0" applyBorder="1"/>
    <xf numFmtId="3" fontId="0" fillId="0" borderId="0" xfId="0" applyNumberFormat="1"/>
    <xf numFmtId="166" fontId="0" fillId="0" borderId="0" xfId="0" applyNumberFormat="1"/>
    <xf numFmtId="167" fontId="0" fillId="0" borderId="0" xfId="0" applyNumberFormat="1"/>
    <xf numFmtId="0" fontId="0" fillId="0" borderId="0" xfId="0" applyAlignment="1">
      <alignment wrapText="1"/>
    </xf>
    <xf numFmtId="165" fontId="0" fillId="0" borderId="0" xfId="5" applyFont="1" applyAlignment="1">
      <alignment wrapText="1"/>
    </xf>
    <xf numFmtId="0" fontId="7" fillId="0" borderId="0" xfId="0" applyFont="1" applyAlignment="1">
      <alignment horizontal="center" vertical="center" wrapText="1"/>
    </xf>
    <xf numFmtId="0" fontId="2" fillId="2" borderId="0" xfId="0" applyFont="1" applyFill="1" applyAlignment="1">
      <alignment horizontal="center" vertical="center" wrapText="1"/>
    </xf>
    <xf numFmtId="0" fontId="7" fillId="2" borderId="0" xfId="0" applyFont="1" applyFill="1" applyAlignment="1">
      <alignment horizontal="center" vertical="center" wrapText="1"/>
    </xf>
    <xf numFmtId="0" fontId="0" fillId="2" borderId="0" xfId="0" applyFill="1" applyAlignment="1">
      <alignment wrapText="1"/>
    </xf>
    <xf numFmtId="165" fontId="0" fillId="2" borderId="0" xfId="5" applyFont="1" applyFill="1" applyAlignment="1">
      <alignment wrapText="1"/>
    </xf>
    <xf numFmtId="0" fontId="0" fillId="2" borderId="0" xfId="0" applyFill="1" applyAlignment="1">
      <alignment horizontal="center" vertical="center" wrapText="1"/>
    </xf>
    <xf numFmtId="0" fontId="0" fillId="2" borderId="0" xfId="0" applyFill="1"/>
    <xf numFmtId="0" fontId="0" fillId="0" borderId="19" xfId="0" applyBorder="1"/>
    <xf numFmtId="0" fontId="4" fillId="7" borderId="7"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6" borderId="16"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9" fillId="11" borderId="1" xfId="0" applyFont="1" applyFill="1" applyBorder="1" applyAlignment="1">
      <alignment horizontal="center" vertical="center" wrapText="1"/>
    </xf>
    <xf numFmtId="0" fontId="0" fillId="0" borderId="1" xfId="0" applyBorder="1" applyAlignment="1">
      <alignment wrapText="1"/>
    </xf>
    <xf numFmtId="0" fontId="0" fillId="0" borderId="1" xfId="0" applyBorder="1" applyAlignment="1">
      <alignment horizontal="center" vertical="center"/>
    </xf>
    <xf numFmtId="0" fontId="3" fillId="7" borderId="1" xfId="0" applyFont="1" applyFill="1" applyBorder="1" applyAlignment="1">
      <alignment horizontal="center"/>
    </xf>
    <xf numFmtId="0" fontId="8" fillId="7" borderId="16"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3" fillId="10" borderId="27" xfId="0" applyFont="1" applyFill="1" applyBorder="1" applyAlignment="1">
      <alignment horizontal="center" vertical="center" wrapText="1"/>
    </xf>
    <xf numFmtId="9" fontId="4" fillId="9" borderId="24" xfId="3" applyFont="1" applyFill="1" applyBorder="1" applyAlignment="1">
      <alignment horizontal="center" vertical="center" wrapText="1"/>
    </xf>
    <xf numFmtId="9" fontId="4" fillId="9" borderId="31" xfId="3" applyFont="1" applyFill="1" applyBorder="1" applyAlignment="1">
      <alignment horizontal="center" vertical="center" wrapText="1"/>
    </xf>
    <xf numFmtId="0" fontId="4" fillId="7" borderId="32" xfId="0" applyFont="1" applyFill="1" applyBorder="1" applyAlignment="1">
      <alignment horizontal="center" vertical="center" wrapText="1"/>
    </xf>
    <xf numFmtId="0" fontId="4" fillId="6" borderId="32"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7" fillId="0" borderId="0" xfId="0" applyFont="1"/>
    <xf numFmtId="0" fontId="17" fillId="0" borderId="0" xfId="0" applyFont="1" applyAlignment="1">
      <alignment horizontal="center" vertical="center" wrapText="1"/>
    </xf>
    <xf numFmtId="0" fontId="4" fillId="14" borderId="16"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7" borderId="15" xfId="0" applyFont="1" applyFill="1" applyBorder="1" applyAlignment="1">
      <alignment horizontal="center" vertical="center" wrapText="1"/>
    </xf>
    <xf numFmtId="10" fontId="11" fillId="12" borderId="23" xfId="3" applyNumberFormat="1" applyFont="1" applyFill="1" applyBorder="1" applyAlignment="1">
      <alignment horizontal="center" vertical="center"/>
    </xf>
    <xf numFmtId="10" fontId="11" fillId="12" borderId="34" xfId="3" applyNumberFormat="1" applyFont="1" applyFill="1" applyBorder="1" applyAlignment="1">
      <alignment horizontal="center" vertical="center"/>
    </xf>
    <xf numFmtId="10" fontId="13" fillId="2" borderId="28" xfId="0" applyNumberFormat="1" applyFont="1" applyFill="1" applyBorder="1" applyAlignment="1">
      <alignment horizontal="center" vertical="center"/>
    </xf>
    <xf numFmtId="9" fontId="19" fillId="9" borderId="24" xfId="3" applyFont="1" applyFill="1" applyBorder="1" applyAlignment="1">
      <alignment horizontal="center" vertical="center" wrapText="1"/>
    </xf>
    <xf numFmtId="9" fontId="19" fillId="9" borderId="31" xfId="3" applyFont="1" applyFill="1" applyBorder="1" applyAlignment="1">
      <alignment horizontal="center" vertical="center" wrapText="1"/>
    </xf>
    <xf numFmtId="0" fontId="14" fillId="0" borderId="0" xfId="0" applyFont="1"/>
    <xf numFmtId="0" fontId="21" fillId="2" borderId="0" xfId="0" applyFont="1" applyFill="1"/>
    <xf numFmtId="0" fontId="0" fillId="17" borderId="1" xfId="0" applyFill="1" applyBorder="1" applyAlignment="1">
      <alignment wrapText="1"/>
    </xf>
    <xf numFmtId="0" fontId="9" fillId="11" borderId="42" xfId="0" applyFont="1" applyFill="1" applyBorder="1" applyAlignment="1">
      <alignment horizontal="center" vertical="center" wrapText="1"/>
    </xf>
    <xf numFmtId="0" fontId="10" fillId="16" borderId="43" xfId="0" applyFont="1" applyFill="1" applyBorder="1" applyAlignment="1">
      <alignment horizontal="center" vertical="center"/>
    </xf>
    <xf numFmtId="10" fontId="11" fillId="12" borderId="44" xfId="3" applyNumberFormat="1" applyFont="1" applyFill="1" applyBorder="1" applyAlignment="1">
      <alignment horizontal="center" vertical="center"/>
    </xf>
    <xf numFmtId="0" fontId="10" fillId="16" borderId="45" xfId="0" applyFont="1" applyFill="1" applyBorder="1" applyAlignment="1">
      <alignment horizontal="center" vertical="center"/>
    </xf>
    <xf numFmtId="0" fontId="10" fillId="16" borderId="46" xfId="0" applyFont="1" applyFill="1" applyBorder="1" applyAlignment="1">
      <alignment horizontal="center" vertical="center"/>
    </xf>
    <xf numFmtId="0" fontId="10" fillId="16" borderId="47" xfId="0" applyFont="1" applyFill="1" applyBorder="1" applyAlignment="1">
      <alignment horizontal="center" vertical="center"/>
    </xf>
    <xf numFmtId="10" fontId="11" fillId="12" borderId="48" xfId="3" applyNumberFormat="1" applyFont="1" applyFill="1" applyBorder="1" applyAlignment="1">
      <alignment horizontal="center" vertical="center"/>
    </xf>
    <xf numFmtId="0" fontId="12" fillId="11" borderId="49" xfId="0" applyFont="1" applyFill="1" applyBorder="1"/>
    <xf numFmtId="10" fontId="12" fillId="11" borderId="50" xfId="0" applyNumberFormat="1" applyFont="1" applyFill="1" applyBorder="1" applyAlignment="1">
      <alignment horizontal="center"/>
    </xf>
    <xf numFmtId="10" fontId="12" fillId="11" borderId="51" xfId="0" applyNumberFormat="1" applyFont="1" applyFill="1" applyBorder="1" applyAlignment="1">
      <alignment horizontal="center"/>
    </xf>
    <xf numFmtId="0" fontId="22" fillId="2" borderId="0" xfId="0" applyFont="1" applyFill="1"/>
    <xf numFmtId="0" fontId="0" fillId="2" borderId="0" xfId="0" applyFill="1" applyAlignment="1">
      <alignment horizontal="left" vertical="center" wrapText="1"/>
    </xf>
    <xf numFmtId="0" fontId="23" fillId="0" borderId="0" xfId="0" applyFont="1"/>
    <xf numFmtId="10" fontId="14" fillId="2" borderId="0" xfId="3" applyNumberFormat="1" applyFont="1" applyFill="1" applyBorder="1"/>
    <xf numFmtId="10" fontId="14" fillId="2" borderId="0" xfId="3" applyNumberFormat="1" applyFont="1" applyFill="1"/>
    <xf numFmtId="0" fontId="14" fillId="2" borderId="0" xfId="0" applyFont="1" applyFill="1"/>
    <xf numFmtId="0" fontId="14" fillId="2" borderId="0" xfId="0" applyFont="1" applyFill="1" applyAlignment="1">
      <alignment wrapText="1"/>
    </xf>
    <xf numFmtId="0" fontId="19" fillId="0" borderId="0" xfId="0" applyFont="1" applyAlignment="1">
      <alignment horizontal="left" vertical="center"/>
    </xf>
    <xf numFmtId="0" fontId="14" fillId="0" borderId="0" xfId="0" applyFont="1" applyAlignment="1">
      <alignment wrapText="1"/>
    </xf>
    <xf numFmtId="0" fontId="4" fillId="6" borderId="17"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7" borderId="33" xfId="0" applyFont="1" applyFill="1" applyBorder="1" applyAlignment="1">
      <alignment horizontal="center" vertical="center" wrapText="1"/>
    </xf>
    <xf numFmtId="0" fontId="0" fillId="0" borderId="0" xfId="0" applyAlignment="1">
      <alignment horizontal="center"/>
    </xf>
    <xf numFmtId="9" fontId="4" fillId="8" borderId="24" xfId="3" applyFont="1" applyFill="1" applyBorder="1" applyAlignment="1">
      <alignment horizontal="center" vertical="center" wrapText="1"/>
    </xf>
    <xf numFmtId="0" fontId="4" fillId="8" borderId="24" xfId="0" applyFont="1" applyFill="1" applyBorder="1" applyAlignment="1">
      <alignment horizontal="center" vertical="center" wrapText="1"/>
    </xf>
    <xf numFmtId="10" fontId="4" fillId="8" borderId="24" xfId="3" applyNumberFormat="1" applyFont="1" applyFill="1" applyBorder="1" applyAlignment="1">
      <alignment horizontal="center" vertical="center" wrapText="1"/>
    </xf>
    <xf numFmtId="168" fontId="4" fillId="8" borderId="37" xfId="3" applyNumberFormat="1" applyFont="1" applyFill="1" applyBorder="1" applyAlignment="1">
      <alignment vertical="center" wrapText="1"/>
    </xf>
    <xf numFmtId="41" fontId="4" fillId="8" borderId="24" xfId="1" applyFont="1" applyFill="1" applyBorder="1" applyAlignment="1">
      <alignment vertical="center" wrapText="1"/>
    </xf>
    <xf numFmtId="9" fontId="8" fillId="8" borderId="24" xfId="3" applyFont="1" applyFill="1" applyBorder="1" applyAlignment="1">
      <alignment horizontal="center" vertical="center" wrapText="1"/>
    </xf>
    <xf numFmtId="10" fontId="8" fillId="8" borderId="24" xfId="0" applyNumberFormat="1" applyFont="1" applyFill="1" applyBorder="1" applyAlignment="1">
      <alignment horizontal="center" vertical="center" wrapText="1"/>
    </xf>
    <xf numFmtId="0" fontId="8" fillId="8" borderId="24" xfId="0" applyFont="1" applyFill="1" applyBorder="1" applyAlignment="1">
      <alignment vertical="center" wrapText="1"/>
    </xf>
    <xf numFmtId="9" fontId="19" fillId="0" borderId="0" xfId="0" applyNumberFormat="1" applyFont="1" applyAlignment="1">
      <alignment horizontal="left" vertical="center"/>
    </xf>
    <xf numFmtId="0" fontId="24" fillId="2" borderId="0" xfId="0" applyFont="1" applyFill="1" applyAlignment="1">
      <alignment horizontal="left" vertical="center"/>
    </xf>
    <xf numFmtId="0" fontId="4" fillId="6" borderId="54" xfId="0" applyFont="1" applyFill="1" applyBorder="1" applyAlignment="1">
      <alignment horizontal="center" vertical="center" wrapText="1"/>
    </xf>
    <xf numFmtId="2" fontId="0" fillId="0" borderId="0" xfId="0" applyNumberFormat="1"/>
    <xf numFmtId="9" fontId="22" fillId="2" borderId="0" xfId="0" applyNumberFormat="1" applyFont="1" applyFill="1"/>
    <xf numFmtId="10" fontId="22" fillId="2" borderId="0" xfId="0" applyNumberFormat="1" applyFont="1" applyFill="1"/>
    <xf numFmtId="9" fontId="0" fillId="18" borderId="1" xfId="3" applyFont="1" applyFill="1" applyBorder="1" applyAlignment="1">
      <alignment horizontal="center"/>
    </xf>
    <xf numFmtId="0" fontId="14" fillId="2" borderId="1" xfId="0" applyFont="1" applyFill="1" applyBorder="1"/>
    <xf numFmtId="0" fontId="25" fillId="2" borderId="1" xfId="0" applyFont="1" applyFill="1" applyBorder="1"/>
    <xf numFmtId="0" fontId="26" fillId="2" borderId="1" xfId="0" applyFont="1" applyFill="1" applyBorder="1"/>
    <xf numFmtId="0" fontId="0" fillId="2" borderId="1" xfId="0" applyFill="1" applyBorder="1" applyAlignment="1">
      <alignment horizontal="center"/>
    </xf>
    <xf numFmtId="0" fontId="4" fillId="7" borderId="0" xfId="0" applyFont="1" applyFill="1" applyAlignment="1">
      <alignment horizontal="center" vertical="center" wrapText="1"/>
    </xf>
    <xf numFmtId="0" fontId="4" fillId="6" borderId="21" xfId="0" applyFont="1" applyFill="1" applyBorder="1" applyAlignment="1">
      <alignment horizontal="center" vertical="center" wrapText="1"/>
    </xf>
    <xf numFmtId="0" fontId="4" fillId="6" borderId="0" xfId="0" applyFont="1" applyFill="1" applyAlignment="1">
      <alignment horizontal="center" vertical="center" wrapText="1"/>
    </xf>
    <xf numFmtId="0" fontId="4" fillId="7" borderId="17" xfId="0" applyFont="1" applyFill="1" applyBorder="1" applyAlignment="1">
      <alignment horizontal="center" vertical="center" wrapText="1"/>
    </xf>
    <xf numFmtId="0" fontId="4" fillId="6" borderId="24" xfId="0" applyFont="1" applyFill="1" applyBorder="1" applyAlignment="1">
      <alignment horizontal="center" vertical="center" wrapText="1"/>
    </xf>
    <xf numFmtId="0" fontId="4" fillId="7" borderId="36" xfId="0" applyFont="1" applyFill="1" applyBorder="1" applyAlignment="1">
      <alignment horizontal="center" vertical="center" wrapText="1"/>
    </xf>
    <xf numFmtId="0" fontId="4" fillId="6" borderId="53" xfId="0" applyFont="1" applyFill="1" applyBorder="1" applyAlignment="1">
      <alignment horizontal="center" vertical="center" wrapText="1"/>
    </xf>
    <xf numFmtId="0" fontId="4" fillId="7" borderId="24" xfId="0" applyFont="1" applyFill="1" applyBorder="1" applyAlignment="1">
      <alignment horizontal="center" vertical="center" wrapText="1"/>
    </xf>
    <xf numFmtId="0" fontId="4" fillId="7" borderId="25" xfId="0" applyFont="1" applyFill="1" applyBorder="1" applyAlignment="1">
      <alignment horizontal="center" vertical="center" wrapText="1"/>
    </xf>
    <xf numFmtId="0" fontId="0" fillId="0" borderId="0" xfId="0" applyAlignment="1">
      <alignment horizontal="right" vertical="center"/>
    </xf>
    <xf numFmtId="0" fontId="0" fillId="20" borderId="0" xfId="0" applyFill="1" applyAlignment="1">
      <alignment vertical="center"/>
    </xf>
    <xf numFmtId="0" fontId="0" fillId="15" borderId="0" xfId="0" applyFill="1" applyAlignment="1">
      <alignment vertical="center"/>
    </xf>
    <xf numFmtId="0" fontId="3" fillId="0" borderId="0" xfId="0" applyFont="1"/>
    <xf numFmtId="0" fontId="3" fillId="0" borderId="32" xfId="0" applyFont="1" applyBorder="1" applyAlignment="1">
      <alignment horizontal="center" wrapText="1"/>
    </xf>
    <xf numFmtId="0" fontId="3" fillId="0" borderId="0" xfId="0" applyFont="1" applyAlignment="1">
      <alignment wrapText="1"/>
    </xf>
    <xf numFmtId="0" fontId="7" fillId="6" borderId="16" xfId="0" applyFont="1" applyFill="1" applyBorder="1" applyAlignment="1">
      <alignment horizontal="center" vertical="center" wrapText="1"/>
    </xf>
    <xf numFmtId="0" fontId="7" fillId="7" borderId="16" xfId="0" applyFont="1" applyFill="1" applyBorder="1" applyAlignment="1">
      <alignment horizontal="center" vertical="center" wrapText="1"/>
    </xf>
    <xf numFmtId="0" fontId="7" fillId="6" borderId="18" xfId="0" applyFont="1" applyFill="1" applyBorder="1" applyAlignment="1">
      <alignment horizontal="center" vertical="center" wrapText="1"/>
    </xf>
    <xf numFmtId="0" fontId="4" fillId="6" borderId="26"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7" fillId="6" borderId="33"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0" fillId="0" borderId="17" xfId="0" applyBorder="1" applyAlignment="1">
      <alignment horizontal="center" wrapText="1"/>
    </xf>
    <xf numFmtId="0" fontId="0" fillId="0" borderId="0" xfId="0" applyAlignment="1">
      <alignment horizontal="center" wrapText="1"/>
    </xf>
    <xf numFmtId="0" fontId="2" fillId="3" borderId="38" xfId="0" applyFont="1" applyFill="1" applyBorder="1" applyAlignment="1">
      <alignment horizontal="center" vertical="center"/>
    </xf>
    <xf numFmtId="0" fontId="21" fillId="2" borderId="57" xfId="0" applyFont="1" applyFill="1" applyBorder="1"/>
    <xf numFmtId="10" fontId="22" fillId="2" borderId="57" xfId="0" applyNumberFormat="1" applyFont="1" applyFill="1" applyBorder="1"/>
    <xf numFmtId="10" fontId="14" fillId="2" borderId="57" xfId="0" applyNumberFormat="1" applyFont="1" applyFill="1" applyBorder="1"/>
    <xf numFmtId="0" fontId="22" fillId="2" borderId="57" xfId="0" applyFont="1" applyFill="1" applyBorder="1"/>
    <xf numFmtId="10" fontId="22" fillId="2" borderId="57" xfId="3" applyNumberFormat="1" applyFont="1" applyFill="1" applyBorder="1"/>
    <xf numFmtId="10" fontId="0" fillId="2" borderId="57" xfId="0" applyNumberFormat="1" applyFill="1" applyBorder="1"/>
    <xf numFmtId="0" fontId="0" fillId="2" borderId="57" xfId="0" applyFill="1" applyBorder="1"/>
    <xf numFmtId="9" fontId="16" fillId="21" borderId="57" xfId="0" applyNumberFormat="1" applyFont="1" applyFill="1" applyBorder="1" applyAlignment="1">
      <alignment horizontal="center" vertical="center"/>
    </xf>
    <xf numFmtId="0" fontId="16" fillId="21" borderId="57" xfId="0" applyFont="1" applyFill="1" applyBorder="1" applyAlignment="1">
      <alignment horizontal="center" vertical="center"/>
    </xf>
    <xf numFmtId="0" fontId="3" fillId="21" borderId="57" xfId="0" applyFont="1" applyFill="1" applyBorder="1" applyAlignment="1">
      <alignment horizontal="center" vertical="center"/>
    </xf>
    <xf numFmtId="0" fontId="13" fillId="2" borderId="1" xfId="0" applyFont="1" applyFill="1" applyBorder="1" applyAlignment="1">
      <alignment horizontal="center" vertical="center"/>
    </xf>
    <xf numFmtId="0" fontId="32" fillId="2" borderId="1" xfId="0" applyFont="1" applyFill="1" applyBorder="1" applyAlignment="1">
      <alignment horizontal="center" vertical="center" wrapText="1" readingOrder="1"/>
    </xf>
    <xf numFmtId="0" fontId="33" fillId="2" borderId="1" xfId="0" applyFont="1" applyFill="1" applyBorder="1" applyAlignment="1">
      <alignment wrapText="1" readingOrder="1"/>
    </xf>
    <xf numFmtId="0" fontId="3" fillId="6" borderId="56" xfId="0" applyFont="1" applyFill="1" applyBorder="1" applyAlignment="1">
      <alignment horizontal="center" vertical="center"/>
    </xf>
    <xf numFmtId="0" fontId="0" fillId="2" borderId="56" xfId="0" applyFill="1" applyBorder="1" applyAlignment="1">
      <alignment horizontal="center" vertical="center"/>
    </xf>
    <xf numFmtId="0" fontId="2" fillId="3" borderId="40" xfId="0" applyFont="1" applyFill="1" applyBorder="1" applyAlignment="1">
      <alignment horizontal="center" vertical="center" wrapText="1"/>
    </xf>
    <xf numFmtId="0" fontId="29" fillId="0" borderId="41" xfId="0" applyFont="1" applyBorder="1" applyAlignment="1">
      <alignment horizontal="left" vertical="center" wrapText="1"/>
    </xf>
    <xf numFmtId="0" fontId="27" fillId="0" borderId="41" xfId="0" applyFont="1" applyBorder="1" applyAlignment="1">
      <alignment horizontal="left" vertical="center" wrapText="1"/>
    </xf>
    <xf numFmtId="0" fontId="28" fillId="0" borderId="41" xfId="0" applyFont="1" applyBorder="1" applyAlignment="1">
      <alignment horizontal="left" vertical="center" wrapText="1"/>
    </xf>
    <xf numFmtId="0" fontId="30" fillId="0" borderId="41" xfId="0" applyFont="1" applyBorder="1" applyAlignment="1">
      <alignment horizontal="left" vertical="center" wrapText="1"/>
    </xf>
    <xf numFmtId="10" fontId="14" fillId="2" borderId="0" xfId="0" applyNumberFormat="1" applyFont="1" applyFill="1"/>
    <xf numFmtId="0" fontId="21" fillId="2" borderId="0" xfId="14" applyNumberFormat="1" applyFont="1" applyFill="1"/>
    <xf numFmtId="10" fontId="36" fillId="0" borderId="1" xfId="0" applyNumberFormat="1" applyFont="1" applyBorder="1" applyAlignment="1">
      <alignment horizontal="center" vertical="center"/>
    </xf>
    <xf numFmtId="0" fontId="35" fillId="7" borderId="1" xfId="0" applyFont="1" applyFill="1" applyBorder="1" applyAlignment="1">
      <alignment horizontal="center" vertical="center"/>
    </xf>
    <xf numFmtId="0" fontId="35" fillId="7"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left" vertical="center" wrapText="1"/>
    </xf>
    <xf numFmtId="0" fontId="26" fillId="2" borderId="1" xfId="0" applyFont="1" applyFill="1" applyBorder="1" applyAlignment="1">
      <alignment vertical="center"/>
    </xf>
    <xf numFmtId="0" fontId="25" fillId="2" borderId="1" xfId="0" applyFont="1" applyFill="1" applyBorder="1" applyAlignment="1">
      <alignment vertical="center"/>
    </xf>
    <xf numFmtId="0" fontId="14" fillId="2" borderId="1" xfId="0" applyFont="1" applyFill="1" applyBorder="1" applyAlignment="1">
      <alignment vertical="center"/>
    </xf>
    <xf numFmtId="0" fontId="12" fillId="11" borderId="49" xfId="0" applyFont="1" applyFill="1" applyBorder="1" applyAlignment="1">
      <alignment vertical="center"/>
    </xf>
    <xf numFmtId="10" fontId="12" fillId="11" borderId="50" xfId="0" applyNumberFormat="1" applyFont="1" applyFill="1" applyBorder="1" applyAlignment="1">
      <alignment horizontal="center" vertical="center"/>
    </xf>
    <xf numFmtId="10" fontId="12" fillId="11" borderId="51" xfId="0" applyNumberFormat="1" applyFont="1" applyFill="1" applyBorder="1" applyAlignment="1">
      <alignment horizontal="center" vertical="center"/>
    </xf>
    <xf numFmtId="0" fontId="39" fillId="11" borderId="1" xfId="0" applyFont="1" applyFill="1" applyBorder="1" applyAlignment="1">
      <alignment horizontal="center" vertical="center" wrapText="1"/>
    </xf>
    <xf numFmtId="0" fontId="39" fillId="11" borderId="42" xfId="0" applyFont="1" applyFill="1" applyBorder="1" applyAlignment="1">
      <alignment horizontal="center" vertical="center" wrapText="1"/>
    </xf>
    <xf numFmtId="0" fontId="36" fillId="0" borderId="0" xfId="0" applyFont="1"/>
    <xf numFmtId="0" fontId="37" fillId="16" borderId="43" xfId="0" applyFont="1" applyFill="1" applyBorder="1" applyAlignment="1">
      <alignment horizontal="center" vertical="center"/>
    </xf>
    <xf numFmtId="10" fontId="38" fillId="12" borderId="23" xfId="3" applyNumberFormat="1" applyFont="1" applyFill="1" applyBorder="1" applyAlignment="1">
      <alignment horizontal="center" vertical="center"/>
    </xf>
    <xf numFmtId="10" fontId="38" fillId="12" borderId="44" xfId="3" applyNumberFormat="1" applyFont="1" applyFill="1" applyBorder="1" applyAlignment="1">
      <alignment horizontal="center" vertical="center"/>
    </xf>
    <xf numFmtId="0" fontId="37" fillId="16" borderId="45" xfId="0" applyFont="1" applyFill="1" applyBorder="1" applyAlignment="1">
      <alignment horizontal="center" vertical="center"/>
    </xf>
    <xf numFmtId="0" fontId="37" fillId="16" borderId="46" xfId="0" applyFont="1" applyFill="1" applyBorder="1" applyAlignment="1">
      <alignment horizontal="center" vertical="center"/>
    </xf>
    <xf numFmtId="0" fontId="37" fillId="16" borderId="47" xfId="0" applyFont="1" applyFill="1" applyBorder="1" applyAlignment="1">
      <alignment horizontal="center" vertical="center"/>
    </xf>
    <xf numFmtId="10" fontId="38" fillId="12" borderId="34" xfId="3" applyNumberFormat="1" applyFont="1" applyFill="1" applyBorder="1" applyAlignment="1">
      <alignment horizontal="center" vertical="center"/>
    </xf>
    <xf numFmtId="10" fontId="38" fillId="12" borderId="48" xfId="3" applyNumberFormat="1" applyFont="1" applyFill="1" applyBorder="1" applyAlignment="1">
      <alignment horizontal="center" vertical="center"/>
    </xf>
    <xf numFmtId="0" fontId="40" fillId="11" borderId="49" xfId="0" applyFont="1" applyFill="1" applyBorder="1"/>
    <xf numFmtId="10" fontId="40" fillId="11" borderId="50" xfId="0" applyNumberFormat="1" applyFont="1" applyFill="1" applyBorder="1" applyAlignment="1">
      <alignment horizontal="center"/>
    </xf>
    <xf numFmtId="10" fontId="40" fillId="11" borderId="51" xfId="0" applyNumberFormat="1" applyFont="1" applyFill="1" applyBorder="1" applyAlignment="1">
      <alignment horizontal="center"/>
    </xf>
    <xf numFmtId="0" fontId="41" fillId="3" borderId="38" xfId="0" applyFont="1" applyFill="1" applyBorder="1" applyAlignment="1">
      <alignment horizontal="center" vertical="center"/>
    </xf>
    <xf numFmtId="10" fontId="40" fillId="11" borderId="50" xfId="0" applyNumberFormat="1" applyFont="1" applyFill="1" applyBorder="1" applyAlignment="1">
      <alignment horizontal="center" vertical="center"/>
    </xf>
    <xf numFmtId="10" fontId="40" fillId="11" borderId="51" xfId="0" applyNumberFormat="1" applyFont="1" applyFill="1" applyBorder="1" applyAlignment="1">
      <alignment horizontal="center" vertical="center"/>
    </xf>
    <xf numFmtId="0" fontId="39" fillId="11" borderId="49" xfId="0" applyFont="1" applyFill="1" applyBorder="1" applyAlignment="1">
      <alignment horizontal="center" vertical="center"/>
    </xf>
    <xf numFmtId="0" fontId="41" fillId="3" borderId="40" xfId="0" applyFont="1" applyFill="1" applyBorder="1" applyAlignment="1">
      <alignment horizontal="center" vertical="center" wrapText="1"/>
    </xf>
    <xf numFmtId="0" fontId="41" fillId="3" borderId="58" xfId="0" applyFont="1" applyFill="1" applyBorder="1" applyAlignment="1">
      <alignment horizontal="center" vertical="center"/>
    </xf>
    <xf numFmtId="10" fontId="41" fillId="3" borderId="51" xfId="0" applyNumberFormat="1" applyFont="1" applyFill="1" applyBorder="1" applyAlignment="1">
      <alignment horizontal="center" vertical="center"/>
    </xf>
    <xf numFmtId="10" fontId="38" fillId="0" borderId="42" xfId="0" applyNumberFormat="1" applyFont="1" applyBorder="1" applyAlignment="1">
      <alignment horizontal="center" vertical="center"/>
    </xf>
    <xf numFmtId="0" fontId="42" fillId="0" borderId="41" xfId="0" applyFont="1" applyBorder="1" applyAlignment="1">
      <alignment horizontal="left" vertical="center" wrapText="1"/>
    </xf>
    <xf numFmtId="0" fontId="43" fillId="0" borderId="41" xfId="0" applyFont="1" applyBorder="1" applyAlignment="1">
      <alignment horizontal="left" vertical="center" wrapText="1"/>
    </xf>
    <xf numFmtId="0" fontId="44" fillId="0" borderId="41" xfId="0" applyFont="1" applyBorder="1" applyAlignment="1">
      <alignment horizontal="left" vertical="center" wrapText="1"/>
    </xf>
    <xf numFmtId="0" fontId="45" fillId="0" borderId="41" xfId="0" applyFont="1" applyBorder="1" applyAlignment="1">
      <alignment horizontal="left" vertical="center" wrapText="1"/>
    </xf>
    <xf numFmtId="0" fontId="2" fillId="3" borderId="58" xfId="0" applyFont="1" applyFill="1" applyBorder="1" applyAlignment="1">
      <alignment horizontal="center" vertical="center"/>
    </xf>
    <xf numFmtId="10" fontId="2" fillId="3" borderId="51" xfId="0" applyNumberFormat="1" applyFont="1" applyFill="1" applyBorder="1" applyAlignment="1">
      <alignment horizontal="center" vertical="center"/>
    </xf>
    <xf numFmtId="10" fontId="11" fillId="0" borderId="42" xfId="0" applyNumberFormat="1" applyFont="1" applyBorder="1" applyAlignment="1">
      <alignment horizontal="center" vertical="center"/>
    </xf>
    <xf numFmtId="10" fontId="22" fillId="2" borderId="0" xfId="3" applyNumberFormat="1" applyFont="1" applyFill="1"/>
    <xf numFmtId="10" fontId="22" fillId="12" borderId="0" xfId="0" applyNumberFormat="1" applyFont="1" applyFill="1" applyAlignment="1">
      <alignment horizontal="center" vertical="center"/>
    </xf>
    <xf numFmtId="10" fontId="16" fillId="0" borderId="0" xfId="0" applyNumberFormat="1" applyFont="1" applyAlignment="1">
      <alignment horizontal="center"/>
    </xf>
    <xf numFmtId="10" fontId="0" fillId="0" borderId="0" xfId="0" applyNumberFormat="1"/>
    <xf numFmtId="170" fontId="22" fillId="2" borderId="0" xfId="0" applyNumberFormat="1" applyFont="1" applyFill="1"/>
    <xf numFmtId="0" fontId="0" fillId="2" borderId="0" xfId="0" quotePrefix="1" applyFill="1"/>
    <xf numFmtId="0" fontId="8" fillId="0" borderId="24" xfId="0" applyFont="1" applyBorder="1" applyAlignment="1">
      <alignment horizontal="center" vertical="center" wrapText="1"/>
    </xf>
    <xf numFmtId="0" fontId="8" fillId="0" borderId="24" xfId="0" applyFont="1" applyBorder="1" applyAlignment="1">
      <alignment vertical="center" wrapText="1"/>
    </xf>
    <xf numFmtId="9" fontId="8" fillId="0" borderId="24" xfId="0" applyNumberFormat="1" applyFont="1" applyBorder="1" applyAlignment="1">
      <alignment horizontal="center" vertical="center" wrapText="1"/>
    </xf>
    <xf numFmtId="9" fontId="6" fillId="0" borderId="24" xfId="3" applyFont="1" applyFill="1" applyBorder="1" applyAlignment="1">
      <alignment horizontal="center" vertical="center" wrapText="1"/>
    </xf>
    <xf numFmtId="0" fontId="6" fillId="0" borderId="24" xfId="0" applyFont="1" applyBorder="1" applyAlignment="1">
      <alignment horizontal="center" vertical="center" wrapText="1"/>
    </xf>
    <xf numFmtId="10" fontId="6" fillId="0" borderId="24" xfId="0" applyNumberFormat="1" applyFont="1" applyBorder="1" applyAlignment="1">
      <alignment horizontal="center" vertical="center" wrapText="1"/>
    </xf>
    <xf numFmtId="9" fontId="6" fillId="0" borderId="24" xfId="0" applyNumberFormat="1" applyFont="1" applyBorder="1" applyAlignment="1">
      <alignment horizontal="center" vertical="center" wrapText="1"/>
    </xf>
    <xf numFmtId="166" fontId="6" fillId="0" borderId="24" xfId="0" applyNumberFormat="1" applyFont="1" applyBorder="1" applyAlignment="1">
      <alignment horizontal="center" vertical="center" wrapText="1"/>
    </xf>
    <xf numFmtId="9" fontId="6" fillId="0" borderId="24" xfId="0" applyNumberFormat="1" applyFont="1" applyBorder="1" applyAlignment="1">
      <alignment horizontal="justify" vertical="top" wrapText="1"/>
    </xf>
    <xf numFmtId="0" fontId="6" fillId="0" borderId="24" xfId="0" applyFont="1" applyBorder="1" applyAlignment="1">
      <alignment horizontal="justify" vertical="top" wrapText="1"/>
    </xf>
    <xf numFmtId="0" fontId="8" fillId="0" borderId="37" xfId="0" applyFont="1" applyBorder="1" applyAlignment="1">
      <alignment vertical="center" wrapText="1"/>
    </xf>
    <xf numFmtId="0" fontId="8" fillId="0" borderId="59" xfId="0" applyFont="1" applyBorder="1" applyAlignment="1">
      <alignmen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8" fillId="0" borderId="1" xfId="0" applyFont="1" applyBorder="1" applyAlignment="1">
      <alignment vertical="center" wrapText="1"/>
    </xf>
    <xf numFmtId="0" fontId="4" fillId="0" borderId="1" xfId="0" applyFont="1" applyBorder="1" applyAlignment="1">
      <alignment horizontal="center" vertical="center" wrapText="1"/>
    </xf>
    <xf numFmtId="0" fontId="4" fillId="0" borderId="1" xfId="0" applyFont="1" applyBorder="1" applyAlignment="1">
      <alignment vertical="center"/>
    </xf>
    <xf numFmtId="0" fontId="4" fillId="0" borderId="1" xfId="3" applyNumberFormat="1" applyFont="1" applyFill="1" applyBorder="1" applyAlignment="1">
      <alignment horizontal="center" vertical="center" wrapText="1"/>
    </xf>
    <xf numFmtId="9" fontId="6" fillId="0" borderId="1" xfId="0" applyNumberFormat="1" applyFont="1" applyBorder="1" applyAlignment="1">
      <alignment horizontal="center" vertical="center" wrapText="1"/>
    </xf>
    <xf numFmtId="9" fontId="4" fillId="0" borderId="1" xfId="3" applyFont="1" applyFill="1" applyBorder="1" applyAlignment="1">
      <alignment horizontal="center" vertical="center" wrapText="1"/>
    </xf>
    <xf numFmtId="169" fontId="4" fillId="0" borderId="1" xfId="3" applyNumberFormat="1" applyFont="1" applyFill="1" applyBorder="1" applyAlignment="1">
      <alignment horizontal="center" vertical="center" wrapText="1"/>
    </xf>
    <xf numFmtId="1" fontId="4" fillId="0" borderId="1" xfId="3" applyNumberFormat="1"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9" fontId="4" fillId="0" borderId="1" xfId="3" applyFont="1" applyFill="1" applyBorder="1" applyAlignment="1">
      <alignment horizontal="left" vertical="center" wrapText="1"/>
    </xf>
    <xf numFmtId="166" fontId="4" fillId="0" borderId="1" xfId="3" applyNumberFormat="1" applyFont="1" applyFill="1" applyBorder="1" applyAlignment="1">
      <alignment horizontal="center" vertical="center" wrapText="1"/>
    </xf>
    <xf numFmtId="0" fontId="4" fillId="0" borderId="1" xfId="0" applyFont="1" applyBorder="1" applyAlignment="1">
      <alignment vertical="center" wrapText="1"/>
    </xf>
    <xf numFmtId="9" fontId="4" fillId="0" borderId="1" xfId="0" applyNumberFormat="1" applyFont="1" applyBorder="1" applyAlignment="1">
      <alignment horizontal="center" vertical="center" wrapText="1"/>
    </xf>
    <xf numFmtId="10" fontId="4" fillId="0" borderId="1" xfId="0" applyNumberFormat="1" applyFont="1" applyBorder="1" applyAlignment="1">
      <alignment horizontal="center" vertical="center" wrapText="1"/>
    </xf>
    <xf numFmtId="0" fontId="7" fillId="0" borderId="1" xfId="0" applyFont="1" applyBorder="1" applyAlignment="1">
      <alignment vertical="center" wrapText="1"/>
    </xf>
    <xf numFmtId="1" fontId="6" fillId="0" borderId="1" xfId="0" applyNumberFormat="1" applyFont="1" applyBorder="1" applyAlignment="1">
      <alignment horizontal="center" vertical="center" wrapText="1"/>
    </xf>
    <xf numFmtId="0" fontId="20" fillId="15" borderId="27" xfId="0" applyFont="1" applyFill="1" applyBorder="1" applyAlignment="1">
      <alignment horizontal="center" wrapText="1"/>
    </xf>
    <xf numFmtId="10" fontId="20" fillId="2" borderId="28" xfId="0" applyNumberFormat="1" applyFont="1" applyFill="1" applyBorder="1" applyAlignment="1">
      <alignment horizontal="center" vertical="center" wrapText="1"/>
    </xf>
    <xf numFmtId="0" fontId="4" fillId="0" borderId="1" xfId="0" applyFont="1" applyBorder="1" applyAlignment="1">
      <alignment horizontal="left" vertical="center" wrapText="1"/>
    </xf>
    <xf numFmtId="0" fontId="7" fillId="0" borderId="1" xfId="0" applyFont="1" applyBorder="1" applyAlignment="1">
      <alignment horizontal="center" vertical="center" wrapText="1"/>
    </xf>
    <xf numFmtId="9" fontId="4" fillId="0" borderId="1" xfId="14" applyNumberFormat="1" applyFont="1" applyFill="1" applyBorder="1" applyAlignment="1">
      <alignment horizontal="center" vertical="center" wrapText="1"/>
    </xf>
    <xf numFmtId="9" fontId="8" fillId="8" borderId="60" xfId="3" applyFont="1" applyFill="1" applyBorder="1" applyAlignment="1">
      <alignment horizontal="center" vertical="center" wrapText="1"/>
    </xf>
    <xf numFmtId="41" fontId="4" fillId="8" borderId="60" xfId="1" applyFont="1" applyFill="1" applyBorder="1" applyAlignment="1">
      <alignment horizontal="center" vertical="center" wrapText="1"/>
    </xf>
    <xf numFmtId="9" fontId="7" fillId="0" borderId="1" xfId="0" applyNumberFormat="1" applyFont="1" applyBorder="1" applyAlignment="1">
      <alignment vertical="center" wrapText="1"/>
    </xf>
    <xf numFmtId="41" fontId="4" fillId="0" borderId="1" xfId="1" applyFont="1" applyFill="1" applyBorder="1" applyAlignment="1">
      <alignment vertical="center" wrapText="1"/>
    </xf>
    <xf numFmtId="41" fontId="4" fillId="0" borderId="1" xfId="1" applyFont="1" applyFill="1" applyBorder="1" applyAlignment="1">
      <alignment horizontal="center" vertical="center" wrapText="1"/>
    </xf>
    <xf numFmtId="9" fontId="7" fillId="0" borderId="1" xfId="3" applyFont="1" applyFill="1" applyBorder="1" applyAlignment="1">
      <alignment horizontal="center" vertical="center" wrapText="1"/>
    </xf>
    <xf numFmtId="166" fontId="8" fillId="0" borderId="1" xfId="3" applyNumberFormat="1" applyFont="1" applyFill="1" applyBorder="1" applyAlignment="1">
      <alignment horizontal="center" vertical="center" wrapText="1"/>
    </xf>
    <xf numFmtId="9" fontId="8" fillId="0" borderId="1" xfId="3" applyFont="1" applyFill="1" applyBorder="1" applyAlignment="1">
      <alignment horizontal="center" vertical="center" wrapText="1"/>
    </xf>
    <xf numFmtId="10" fontId="8" fillId="0" borderId="1" xfId="3" applyNumberFormat="1" applyFont="1" applyFill="1" applyBorder="1" applyAlignment="1">
      <alignment horizontal="center" vertical="center" wrapText="1"/>
    </xf>
    <xf numFmtId="9" fontId="4" fillId="0" borderId="1" xfId="0" applyNumberFormat="1" applyFont="1" applyBorder="1" applyAlignment="1">
      <alignment vertical="center" wrapText="1"/>
    </xf>
    <xf numFmtId="2" fontId="7" fillId="0" borderId="1" xfId="0" applyNumberFormat="1" applyFont="1" applyBorder="1" applyAlignment="1">
      <alignment horizontal="center" vertical="center" wrapText="1"/>
    </xf>
    <xf numFmtId="10" fontId="4" fillId="8" borderId="60" xfId="3" applyNumberFormat="1" applyFont="1" applyFill="1" applyBorder="1" applyAlignment="1">
      <alignment horizontal="center" vertical="center" wrapText="1"/>
    </xf>
    <xf numFmtId="9" fontId="4" fillId="0" borderId="1" xfId="3" applyFont="1" applyFill="1" applyBorder="1" applyAlignment="1">
      <alignment vertical="center" wrapText="1"/>
    </xf>
    <xf numFmtId="168" fontId="4" fillId="0" borderId="1" xfId="3" applyNumberFormat="1" applyFont="1" applyFill="1" applyBorder="1" applyAlignment="1">
      <alignment vertical="center" wrapText="1"/>
    </xf>
    <xf numFmtId="0" fontId="6" fillId="0" borderId="1" xfId="0" applyFont="1" applyBorder="1" applyAlignment="1">
      <alignment vertical="center" wrapText="1"/>
    </xf>
    <xf numFmtId="10" fontId="6" fillId="0" borderId="1" xfId="14" applyNumberFormat="1" applyFont="1" applyFill="1" applyBorder="1" applyAlignment="1">
      <alignment horizontal="center" vertical="center" wrapText="1"/>
    </xf>
    <xf numFmtId="9" fontId="6" fillId="0" borderId="1" xfId="14" applyNumberFormat="1" applyFont="1" applyFill="1" applyBorder="1" applyAlignment="1">
      <alignment horizontal="center" vertical="center" wrapText="1"/>
    </xf>
    <xf numFmtId="10" fontId="6" fillId="0" borderId="1" xfId="3" applyNumberFormat="1" applyFont="1" applyFill="1" applyBorder="1" applyAlignment="1">
      <alignment horizontal="center" vertical="center" wrapText="1"/>
    </xf>
    <xf numFmtId="0" fontId="6" fillId="0" borderId="1" xfId="2" applyNumberFormat="1" applyFont="1" applyFill="1" applyBorder="1" applyAlignment="1">
      <alignment horizontal="left" vertical="top" wrapText="1"/>
    </xf>
    <xf numFmtId="10" fontId="6" fillId="0" borderId="1" xfId="0" applyNumberFormat="1" applyFont="1" applyBorder="1" applyAlignment="1">
      <alignment horizontal="center" vertical="center" wrapText="1"/>
    </xf>
    <xf numFmtId="0" fontId="6" fillId="0" borderId="1" xfId="0" applyFont="1" applyBorder="1" applyAlignment="1">
      <alignment horizontal="left" vertical="top" wrapText="1"/>
    </xf>
    <xf numFmtId="166" fontId="4"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wrapText="1"/>
    </xf>
    <xf numFmtId="9" fontId="8" fillId="0" borderId="1" xfId="0" applyNumberFormat="1" applyFont="1" applyBorder="1" applyAlignment="1">
      <alignment horizontal="center" vertical="center" wrapText="1"/>
    </xf>
    <xf numFmtId="0" fontId="4" fillId="0" borderId="1" xfId="0" applyFont="1" applyBorder="1" applyAlignment="1">
      <alignment horizontal="left" vertical="top" wrapText="1"/>
    </xf>
    <xf numFmtId="0" fontId="6" fillId="0" borderId="1" xfId="0" applyFont="1" applyBorder="1" applyAlignment="1">
      <alignment horizontal="left" vertical="center" wrapText="1"/>
    </xf>
    <xf numFmtId="10" fontId="8" fillId="0" borderId="1" xfId="0" applyNumberFormat="1" applyFont="1" applyBorder="1" applyAlignment="1">
      <alignment horizontal="center" vertical="center" wrapText="1"/>
    </xf>
    <xf numFmtId="0" fontId="6" fillId="0" borderId="1" xfId="3" applyNumberFormat="1" applyFont="1" applyFill="1" applyBorder="1" applyAlignment="1">
      <alignment horizontal="center" vertical="center" wrapText="1"/>
    </xf>
    <xf numFmtId="9" fontId="6" fillId="0" borderId="1" xfId="3" applyFont="1" applyFill="1" applyBorder="1" applyAlignment="1">
      <alignment horizontal="center" vertical="center" wrapText="1"/>
    </xf>
    <xf numFmtId="2" fontId="6" fillId="0" borderId="1" xfId="3" applyNumberFormat="1" applyFont="1" applyFill="1" applyBorder="1" applyAlignment="1">
      <alignment horizontal="center" vertical="center" wrapText="1"/>
    </xf>
    <xf numFmtId="1" fontId="6" fillId="0" borderId="1" xfId="3" applyNumberFormat="1" applyFont="1" applyFill="1" applyBorder="1" applyAlignment="1">
      <alignment horizontal="center" vertical="center" wrapText="1"/>
    </xf>
    <xf numFmtId="0" fontId="7" fillId="9" borderId="61" xfId="0" applyFont="1" applyFill="1" applyBorder="1" applyAlignment="1">
      <alignment horizontal="center" vertical="center" wrapText="1"/>
    </xf>
    <xf numFmtId="0" fontId="8" fillId="0" borderId="1" xfId="0" applyFont="1" applyBorder="1" applyAlignment="1">
      <alignment horizontal="justify" vertical="center" wrapText="1"/>
    </xf>
    <xf numFmtId="0" fontId="8" fillId="0" borderId="1" xfId="0" applyFont="1" applyBorder="1" applyAlignment="1">
      <alignment horizontal="justify" vertical="top" wrapText="1"/>
    </xf>
    <xf numFmtId="49" fontId="8" fillId="0" borderId="1" xfId="4" applyNumberFormat="1" applyFont="1" applyFill="1" applyBorder="1" applyAlignment="1">
      <alignment horizontal="justify" vertical="center" wrapText="1"/>
    </xf>
    <xf numFmtId="9" fontId="7" fillId="0" borderId="1" xfId="0" applyNumberFormat="1" applyFont="1" applyBorder="1" applyAlignment="1">
      <alignment horizontal="center" vertical="center" wrapText="1"/>
    </xf>
    <xf numFmtId="1" fontId="6" fillId="0" borderId="1" xfId="3" applyNumberFormat="1" applyFont="1" applyFill="1" applyBorder="1" applyAlignment="1">
      <alignment horizontal="left" vertical="top" wrapText="1"/>
    </xf>
    <xf numFmtId="3" fontId="6" fillId="0" borderId="1" xfId="0" applyNumberFormat="1" applyFont="1" applyBorder="1" applyAlignment="1">
      <alignment horizontal="center" vertical="center" wrapText="1"/>
    </xf>
    <xf numFmtId="0" fontId="4" fillId="8" borderId="1" xfId="0" applyFont="1" applyFill="1" applyBorder="1" applyAlignment="1">
      <alignment horizontal="center" vertical="center" wrapText="1"/>
    </xf>
    <xf numFmtId="9" fontId="4" fillId="8" borderId="1" xfId="0" applyNumberFormat="1" applyFont="1" applyFill="1" applyBorder="1" applyAlignment="1">
      <alignment horizontal="center" vertical="center" wrapText="1"/>
    </xf>
    <xf numFmtId="0" fontId="19" fillId="8" borderId="1" xfId="0" applyFont="1" applyFill="1" applyBorder="1" applyAlignment="1">
      <alignment horizontal="center" vertical="center" wrapText="1"/>
    </xf>
    <xf numFmtId="9" fontId="19" fillId="8" borderId="1" xfId="0" applyNumberFormat="1" applyFont="1" applyFill="1" applyBorder="1" applyAlignment="1">
      <alignment horizontal="center" vertical="center" wrapText="1"/>
    </xf>
    <xf numFmtId="10" fontId="19" fillId="8" borderId="1" xfId="0"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9" fontId="4" fillId="8" borderId="1" xfId="3" applyFont="1" applyFill="1" applyBorder="1" applyAlignment="1">
      <alignment horizontal="center" vertical="center"/>
    </xf>
    <xf numFmtId="9" fontId="4" fillId="8" borderId="1" xfId="3" applyFont="1" applyFill="1" applyBorder="1" applyAlignment="1">
      <alignment horizontal="center" vertical="center" wrapText="1"/>
    </xf>
    <xf numFmtId="166" fontId="4" fillId="8" borderId="1" xfId="3" applyNumberFormat="1" applyFont="1" applyFill="1" applyBorder="1" applyAlignment="1">
      <alignment horizontal="center" vertical="center" wrapText="1"/>
    </xf>
    <xf numFmtId="9" fontId="4" fillId="8" borderId="1" xfId="3" applyFont="1" applyFill="1" applyBorder="1" applyAlignment="1">
      <alignment horizontal="left" vertical="center" wrapText="1"/>
    </xf>
    <xf numFmtId="0" fontId="6" fillId="8" borderId="1" xfId="0" applyFont="1" applyFill="1" applyBorder="1" applyAlignment="1">
      <alignment horizontal="center" vertical="center" wrapText="1"/>
    </xf>
    <xf numFmtId="9" fontId="6" fillId="8" borderId="1" xfId="0" applyNumberFormat="1" applyFont="1" applyFill="1" applyBorder="1" applyAlignment="1">
      <alignment horizontal="center" vertical="center" wrapText="1"/>
    </xf>
    <xf numFmtId="0" fontId="7" fillId="8" borderId="1" xfId="0" applyFont="1" applyFill="1" applyBorder="1" applyAlignment="1">
      <alignment vertical="center" wrapText="1"/>
    </xf>
    <xf numFmtId="9" fontId="34" fillId="0" borderId="1" xfId="0" applyNumberFormat="1" applyFont="1" applyBorder="1" applyAlignment="1">
      <alignment horizontal="center" vertical="center" wrapText="1"/>
    </xf>
    <xf numFmtId="9" fontId="34" fillId="0" borderId="1" xfId="3" applyFont="1" applyFill="1" applyBorder="1" applyAlignment="1">
      <alignment horizontal="center" vertical="center" wrapText="1"/>
    </xf>
    <xf numFmtId="0" fontId="34" fillId="0" borderId="1" xfId="0" applyFont="1" applyBorder="1" applyAlignment="1">
      <alignment horizontal="center" vertical="center" wrapText="1"/>
    </xf>
    <xf numFmtId="0" fontId="4" fillId="0" borderId="1" xfId="0" applyFont="1" applyBorder="1" applyAlignment="1">
      <alignment horizontal="center" vertical="center"/>
    </xf>
    <xf numFmtId="9" fontId="4"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1" xfId="3" applyFont="1" applyFill="1" applyBorder="1" applyAlignment="1">
      <alignment horizontal="center" vertical="center"/>
    </xf>
    <xf numFmtId="10" fontId="6" fillId="0" borderId="1" xfId="3" applyNumberFormat="1" applyFont="1" applyFill="1" applyBorder="1" applyAlignment="1">
      <alignment horizontal="center" vertical="center"/>
    </xf>
    <xf numFmtId="0" fontId="6" fillId="0" borderId="1" xfId="0" applyFont="1" applyBorder="1" applyAlignment="1">
      <alignment horizontal="center" vertical="top" wrapText="1"/>
    </xf>
    <xf numFmtId="10" fontId="34" fillId="0" borderId="1" xfId="3" applyNumberFormat="1" applyFont="1" applyFill="1" applyBorder="1" applyAlignment="1">
      <alignment horizontal="center" vertical="center" wrapText="1"/>
    </xf>
    <xf numFmtId="0" fontId="34" fillId="0" borderId="1" xfId="0" applyFont="1" applyBorder="1" applyAlignment="1">
      <alignment horizontal="left" vertical="top" wrapText="1"/>
    </xf>
    <xf numFmtId="1" fontId="4" fillId="0" borderId="1" xfId="0" applyNumberFormat="1" applyFont="1" applyBorder="1" applyAlignment="1">
      <alignment horizontal="center" vertical="center" wrapText="1"/>
    </xf>
    <xf numFmtId="0" fontId="4" fillId="8" borderId="1" xfId="0" applyFont="1" applyFill="1" applyBorder="1" applyAlignment="1">
      <alignment horizontal="left" vertical="center"/>
    </xf>
    <xf numFmtId="0" fontId="4" fillId="8" borderId="1" xfId="0" applyFont="1" applyFill="1" applyBorder="1" applyAlignment="1">
      <alignment horizontal="center" vertical="center"/>
    </xf>
    <xf numFmtId="0" fontId="4" fillId="8" borderId="1" xfId="0" applyFont="1" applyFill="1" applyBorder="1" applyAlignment="1">
      <alignment vertical="center"/>
    </xf>
    <xf numFmtId="0" fontId="4" fillId="14" borderId="64" xfId="0" applyFont="1" applyFill="1" applyBorder="1" applyAlignment="1">
      <alignment horizontal="center" vertical="center" wrapText="1"/>
    </xf>
    <xf numFmtId="10" fontId="7" fillId="0" borderId="1" xfId="3" applyNumberFormat="1" applyFont="1" applyFill="1" applyBorder="1" applyAlignment="1">
      <alignment horizontal="center" vertical="center" wrapText="1"/>
    </xf>
    <xf numFmtId="49" fontId="7" fillId="0" borderId="1" xfId="2" applyNumberFormat="1" applyFont="1" applyFill="1" applyBorder="1" applyAlignment="1">
      <alignment horizontal="left" vertical="center" wrapText="1"/>
    </xf>
    <xf numFmtId="0" fontId="31" fillId="22" borderId="1" xfId="0" applyFont="1" applyFill="1" applyBorder="1" applyAlignment="1">
      <alignment horizontal="left"/>
    </xf>
    <xf numFmtId="0" fontId="3" fillId="7" borderId="1" xfId="0" applyFont="1" applyFill="1" applyBorder="1" applyAlignment="1">
      <alignment horizontal="center"/>
    </xf>
    <xf numFmtId="0" fontId="4" fillId="0" borderId="1" xfId="0" applyFont="1" applyBorder="1" applyAlignment="1">
      <alignment horizontal="center" vertical="center" wrapText="1"/>
    </xf>
    <xf numFmtId="9" fontId="4" fillId="0" borderId="1" xfId="3" applyFont="1" applyFill="1" applyBorder="1" applyAlignment="1">
      <alignment horizontal="center" vertical="center" wrapText="1"/>
    </xf>
    <xf numFmtId="0" fontId="6" fillId="0" borderId="1" xfId="0" applyFont="1" applyBorder="1" applyAlignment="1">
      <alignment horizontal="center" vertical="center" wrapText="1"/>
    </xf>
    <xf numFmtId="0" fontId="5" fillId="2" borderId="0" xfId="0" applyFont="1" applyFill="1" applyAlignment="1">
      <alignment horizontal="center" vertical="center"/>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Alignment="1">
      <alignment horizontal="center" vertical="center" wrapText="1"/>
    </xf>
    <xf numFmtId="0" fontId="2" fillId="4" borderId="6" xfId="0" applyFont="1" applyFill="1" applyBorder="1" applyAlignment="1">
      <alignment horizontal="center" vertical="center" wrapText="1"/>
    </xf>
    <xf numFmtId="0" fontId="2" fillId="4" borderId="2"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5" borderId="11"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16" fillId="13" borderId="2" xfId="0" applyFont="1" applyFill="1" applyBorder="1" applyAlignment="1">
      <alignment horizontal="center" vertical="center" wrapText="1"/>
    </xf>
    <xf numFmtId="0" fontId="16" fillId="13" borderId="3" xfId="0" applyFont="1" applyFill="1" applyBorder="1" applyAlignment="1">
      <alignment horizontal="center" vertical="center" wrapText="1"/>
    </xf>
    <xf numFmtId="0" fontId="16" fillId="13" borderId="4"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3"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4" fillId="0" borderId="1" xfId="3" applyNumberFormat="1" applyFont="1" applyFill="1" applyBorder="1" applyAlignment="1">
      <alignment horizontal="center" vertical="center" wrapText="1"/>
    </xf>
    <xf numFmtId="10" fontId="4" fillId="0" borderId="1" xfId="3" applyNumberFormat="1" applyFont="1" applyFill="1" applyBorder="1" applyAlignment="1">
      <alignment horizontal="center" vertical="center" wrapText="1"/>
    </xf>
    <xf numFmtId="9" fontId="4" fillId="0" borderId="1" xfId="3" applyFont="1" applyFill="1" applyBorder="1" applyAlignment="1">
      <alignment horizontal="left" vertical="center" wrapText="1"/>
    </xf>
    <xf numFmtId="0" fontId="8" fillId="0" borderId="24" xfId="0" applyFont="1" applyBorder="1" applyAlignment="1">
      <alignment horizontal="center" vertical="center" wrapText="1"/>
    </xf>
    <xf numFmtId="0" fontId="6" fillId="0" borderId="24" xfId="0" applyFont="1" applyBorder="1" applyAlignment="1">
      <alignment horizontal="center" vertical="center" wrapText="1"/>
    </xf>
    <xf numFmtId="0" fontId="8" fillId="0" borderId="1"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26" xfId="0" applyFont="1" applyBorder="1" applyAlignment="1">
      <alignment horizontal="center" vertical="center" wrapText="1"/>
    </xf>
    <xf numFmtId="0" fontId="7" fillId="0" borderId="1" xfId="0" applyFont="1" applyBorder="1" applyAlignment="1">
      <alignment horizontal="center" vertical="center" wrapText="1"/>
    </xf>
    <xf numFmtId="0" fontId="18" fillId="4" borderId="8"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4" borderId="10" xfId="0" applyFont="1" applyFill="1" applyBorder="1" applyAlignment="1">
      <alignment horizontal="center" vertical="center" wrapText="1"/>
    </xf>
    <xf numFmtId="41" fontId="7" fillId="0" borderId="1" xfId="1" applyFont="1" applyFill="1" applyBorder="1" applyAlignment="1">
      <alignment horizontal="center" vertical="center" wrapText="1"/>
    </xf>
    <xf numFmtId="168" fontId="4" fillId="0" borderId="1" xfId="3"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0" fontId="6" fillId="0" borderId="1" xfId="3" applyNumberFormat="1" applyFont="1" applyFill="1" applyBorder="1" applyAlignment="1">
      <alignment horizontal="center" vertical="center" wrapText="1"/>
    </xf>
    <xf numFmtId="0" fontId="6" fillId="0" borderId="1" xfId="3" applyNumberFormat="1" applyFont="1" applyFill="1" applyBorder="1" applyAlignment="1">
      <alignment horizontal="center" vertical="center" wrapText="1"/>
    </xf>
    <xf numFmtId="9" fontId="4" fillId="0" borderId="1" xfId="0" applyNumberFormat="1" applyFont="1" applyBorder="1" applyAlignment="1">
      <alignment horizontal="center" vertical="center" wrapText="1"/>
    </xf>
    <xf numFmtId="0" fontId="17" fillId="4" borderId="8" xfId="0" applyFont="1" applyFill="1" applyBorder="1" applyAlignment="1">
      <alignment horizontal="center" vertical="center" wrapText="1"/>
    </xf>
    <xf numFmtId="0" fontId="17" fillId="4" borderId="9" xfId="0" applyFont="1" applyFill="1" applyBorder="1" applyAlignment="1">
      <alignment horizontal="center" vertical="center" wrapText="1"/>
    </xf>
    <xf numFmtId="0" fontId="17" fillId="4" borderId="10" xfId="0" applyFont="1" applyFill="1" applyBorder="1" applyAlignment="1">
      <alignment horizontal="center" vertical="center" wrapText="1"/>
    </xf>
    <xf numFmtId="0" fontId="4" fillId="0" borderId="62"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9" xfId="0" applyFont="1" applyBorder="1" applyAlignment="1">
      <alignment horizontal="center" vertical="center" wrapText="1"/>
    </xf>
    <xf numFmtId="0" fontId="4" fillId="6" borderId="20" xfId="0" applyFont="1" applyFill="1" applyBorder="1" applyAlignment="1">
      <alignment horizontal="center" vertical="center" wrapText="1"/>
    </xf>
    <xf numFmtId="0" fontId="4" fillId="6" borderId="63" xfId="0" applyFont="1" applyFill="1" applyBorder="1" applyAlignment="1">
      <alignment horizontal="center" vertical="center" wrapText="1"/>
    </xf>
    <xf numFmtId="0" fontId="3" fillId="2" borderId="1" xfId="0" applyFont="1" applyFill="1" applyBorder="1" applyAlignment="1">
      <alignment horizontal="center"/>
    </xf>
    <xf numFmtId="9" fontId="0" fillId="19" borderId="22" xfId="3" applyFont="1" applyFill="1" applyBorder="1" applyAlignment="1">
      <alignment horizontal="center"/>
    </xf>
    <xf numFmtId="9" fontId="0" fillId="19" borderId="19" xfId="3" applyFont="1" applyFill="1" applyBorder="1" applyAlignment="1">
      <alignment horizontal="center"/>
    </xf>
    <xf numFmtId="9" fontId="0" fillId="17" borderId="22" xfId="3" applyFont="1" applyFill="1" applyBorder="1" applyAlignment="1">
      <alignment horizontal="center"/>
    </xf>
    <xf numFmtId="9" fontId="0" fillId="17" borderId="19" xfId="3" applyFont="1" applyFill="1" applyBorder="1" applyAlignment="1">
      <alignment horizontal="center"/>
    </xf>
    <xf numFmtId="0" fontId="41" fillId="3" borderId="38" xfId="0" applyFont="1" applyFill="1" applyBorder="1" applyAlignment="1">
      <alignment horizontal="center" vertical="center"/>
    </xf>
    <xf numFmtId="0" fontId="41" fillId="3" borderId="41" xfId="0" applyFont="1" applyFill="1" applyBorder="1" applyAlignment="1">
      <alignment horizontal="center" vertical="center"/>
    </xf>
    <xf numFmtId="0" fontId="39" fillId="11" borderId="39" xfId="0" applyFont="1" applyFill="1" applyBorder="1" applyAlignment="1">
      <alignment horizontal="center" vertical="center"/>
    </xf>
    <xf numFmtId="0" fontId="39" fillId="11" borderId="40" xfId="0" applyFont="1" applyFill="1" applyBorder="1" applyAlignment="1">
      <alignment horizontal="center" vertical="center"/>
    </xf>
    <xf numFmtId="0" fontId="3" fillId="2" borderId="22" xfId="0" applyFont="1" applyFill="1" applyBorder="1" applyAlignment="1">
      <alignment horizontal="center"/>
    </xf>
    <xf numFmtId="0" fontId="3" fillId="2" borderId="55" xfId="0" applyFont="1" applyFill="1" applyBorder="1" applyAlignment="1">
      <alignment horizontal="center"/>
    </xf>
    <xf numFmtId="0" fontId="3" fillId="2" borderId="19" xfId="0" applyFont="1" applyFill="1" applyBorder="1" applyAlignment="1">
      <alignment horizontal="center"/>
    </xf>
    <xf numFmtId="9" fontId="36" fillId="0" borderId="1" xfId="0" applyNumberFormat="1" applyFont="1" applyBorder="1" applyAlignment="1">
      <alignment horizontal="center" vertical="center"/>
    </xf>
    <xf numFmtId="0" fontId="3" fillId="2" borderId="22" xfId="0" applyFont="1" applyFill="1" applyBorder="1" applyAlignment="1">
      <alignment horizontal="center" vertical="center"/>
    </xf>
    <xf numFmtId="0" fontId="3" fillId="2" borderId="55" xfId="0" applyFont="1" applyFill="1" applyBorder="1" applyAlignment="1">
      <alignment horizontal="center" vertical="center"/>
    </xf>
    <xf numFmtId="0" fontId="3" fillId="2" borderId="19" xfId="0" applyFont="1" applyFill="1" applyBorder="1" applyAlignment="1">
      <alignment horizontal="center" vertical="center"/>
    </xf>
    <xf numFmtId="0" fontId="4" fillId="2" borderId="0" xfId="0" applyFont="1" applyFill="1" applyAlignment="1">
      <alignment vertical="center"/>
    </xf>
    <xf numFmtId="0" fontId="4" fillId="2" borderId="30" xfId="0" applyFont="1" applyFill="1" applyBorder="1" applyAlignment="1">
      <alignment vertical="center"/>
    </xf>
  </cellXfs>
  <cellStyles count="15">
    <cellStyle name="Comma [0] 2" xfId="9" xr:uid="{BD0B569C-BF38-4286-BBED-87BE07D3E39A}"/>
    <cellStyle name="Currency [0] 2" xfId="10" xr:uid="{7FDE4C19-3430-4C8E-B1D5-3B2273EBA1BA}"/>
    <cellStyle name="Millares" xfId="14" builtinId="3"/>
    <cellStyle name="Millares [0]" xfId="1" builtinId="6"/>
    <cellStyle name="Millares [0] 2" xfId="6" xr:uid="{00000000-0005-0000-0000-000001000000}"/>
    <cellStyle name="Millares [0] 2 2" xfId="12" xr:uid="{B56FB6D3-8C8F-4ADF-B600-D567E6CD09EA}"/>
    <cellStyle name="Moneda [0]" xfId="2" builtinId="7"/>
    <cellStyle name="Moneda [0] 2" xfId="5" xr:uid="{00000000-0005-0000-0000-000003000000}"/>
    <cellStyle name="Moneda [0] 3" xfId="7" xr:uid="{00000000-0005-0000-0000-000004000000}"/>
    <cellStyle name="Moneda [0] 3 2" xfId="13" xr:uid="{350C885A-97EA-4F8E-893B-7B09422B3D57}"/>
    <cellStyle name="Moneda 2" xfId="4" xr:uid="{00000000-0005-0000-0000-000005000000}"/>
    <cellStyle name="Moneda 2 2" xfId="11" xr:uid="{686B41F9-354E-4BCD-8A1F-6DCA4EAA3959}"/>
    <cellStyle name="Normal" xfId="0" builtinId="0"/>
    <cellStyle name="Normal 4" xfId="8" xr:uid="{0D4C35EF-652D-4BDD-8268-F4D073793885}"/>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8.xml"/><Relationship Id="rId21" Type="http://schemas.openxmlformats.org/officeDocument/2006/relationships/externalLink" Target="externalLinks/externalLink3.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7.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externalLink" Target="externalLinks/externalLink1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6.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5.xml"/><Relationship Id="rId28" Type="http://schemas.openxmlformats.org/officeDocument/2006/relationships/externalLink" Target="externalLinks/externalLink10.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externalLink" Target="externalLinks/externalLink9.xml"/><Relationship Id="rId30" Type="http://schemas.openxmlformats.org/officeDocument/2006/relationships/externalLink" Target="externalLinks/externalLink12.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Gráficas!$B$2</c:f>
              <c:strCache>
                <c:ptCount val="1"/>
                <c:pt idx="0">
                  <c:v>OAP</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Gráficas!$C$2:$D$2</c:f>
              <c:numCache>
                <c:formatCode>0.00%</c:formatCode>
                <c:ptCount val="2"/>
                <c:pt idx="0">
                  <c:v>0.45414000000000004</c:v>
                </c:pt>
                <c:pt idx="1">
                  <c:v>0.45</c:v>
                </c:pt>
              </c:numCache>
            </c:numRef>
          </c:val>
          <c:extLst>
            <c:ext xmlns:c16="http://schemas.microsoft.com/office/drawing/2014/chart" uri="{C3380CC4-5D6E-409C-BE32-E72D297353CC}">
              <c16:uniqueId val="{00000000-AFFD-476D-B59C-4ED393EDFAFD}"/>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AFFD-476D-B59C-4ED393EDFAFD}"/>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Gráficas!$B$11</c:f>
              <c:strCache>
                <c:ptCount val="1"/>
                <c:pt idx="0">
                  <c:v>SIPTA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Gráficas!$C$11:$D$11</c:f>
              <c:numCache>
                <c:formatCode>0.00%</c:formatCode>
                <c:ptCount val="2"/>
                <c:pt idx="0">
                  <c:v>0.56810350877192983</c:v>
                </c:pt>
                <c:pt idx="1">
                  <c:v>0.49199999999999999</c:v>
                </c:pt>
              </c:numCache>
            </c:numRef>
          </c:val>
          <c:extLst>
            <c:ext xmlns:c16="http://schemas.microsoft.com/office/drawing/2014/chart" uri="{C3380CC4-5D6E-409C-BE32-E72D297353CC}">
              <c16:uniqueId val="{00000000-006E-4EC9-9796-A1B0B800780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006E-4EC9-9796-A1B0B800780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Gráficas!$B$12</c:f>
              <c:strCache>
                <c:ptCount val="1"/>
                <c:pt idx="0">
                  <c:v>OCDI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0AE8-4E0F-818A-0797A882FE5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Gráficas!$C$12:$D$12</c:f>
              <c:numCache>
                <c:formatCode>0.00%</c:formatCode>
                <c:ptCount val="2"/>
                <c:pt idx="0">
                  <c:v>0.56799999999999995</c:v>
                </c:pt>
                <c:pt idx="1">
                  <c:v>0</c:v>
                </c:pt>
              </c:numCache>
            </c:numRef>
          </c:val>
          <c:extLst>
            <c:ext xmlns:c16="http://schemas.microsoft.com/office/drawing/2014/chart" uri="{C3380CC4-5D6E-409C-BE32-E72D297353CC}">
              <c16:uniqueId val="{00000000-0AE8-4E0F-818A-0797A882FE53}"/>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0AE8-4E0F-818A-0797A882FE53}"/>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2847646380651017E-2"/>
          <c:y val="7.7228861058518297E-2"/>
          <c:w val="0.87973802340128049"/>
          <c:h val="0.72320482245768059"/>
        </c:manualLayout>
      </c:layout>
      <c:barChart>
        <c:barDir val="col"/>
        <c:grouping val="clustered"/>
        <c:varyColors val="0"/>
        <c:ser>
          <c:idx val="0"/>
          <c:order val="0"/>
          <c:tx>
            <c:strRef>
              <c:f>Graficas!$B$2</c:f>
              <c:strCache>
                <c:ptCount val="1"/>
                <c:pt idx="0">
                  <c:v>OAP</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Graficas!$C$2:$D$2</c:f>
              <c:numCache>
                <c:formatCode>0.00%</c:formatCode>
                <c:ptCount val="2"/>
                <c:pt idx="0">
                  <c:v>0.60819333333333336</c:v>
                </c:pt>
                <c:pt idx="1">
                  <c:v>0.45</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1704906117504537E-2"/>
          <c:y val="9.127212136173693E-2"/>
          <c:w val="0.88121817080557241"/>
          <c:h val="0.7082508201015707"/>
        </c:manualLayout>
      </c:layout>
      <c:barChart>
        <c:barDir val="col"/>
        <c:grouping val="clustered"/>
        <c:varyColors val="0"/>
        <c:ser>
          <c:idx val="0"/>
          <c:order val="0"/>
          <c:tx>
            <c:strRef>
              <c:f>Graficas!$B$3</c:f>
              <c:strCache>
                <c:ptCount val="1"/>
                <c:pt idx="0">
                  <c:v>OAJ</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Graficas!$C$3:$D$3</c:f>
              <c:numCache>
                <c:formatCode>0.00%</c:formatCode>
                <c:ptCount val="2"/>
                <c:pt idx="0">
                  <c:v>0.4375</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138126425785556E-2"/>
          <c:y val="9.994323195808251E-2"/>
          <c:w val="0.88544754335614595"/>
          <c:h val="0.69075117318831425"/>
        </c:manualLayout>
      </c:layout>
      <c:barChart>
        <c:barDir val="col"/>
        <c:grouping val="clustered"/>
        <c:varyColors val="0"/>
        <c:ser>
          <c:idx val="0"/>
          <c:order val="0"/>
          <c:tx>
            <c:strRef>
              <c:f>Graficas!$B$4</c:f>
              <c:strCache>
                <c:ptCount val="1"/>
                <c:pt idx="0">
                  <c:v>OTI</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Graficas!$C$4:$D$4</c:f>
              <c:numCache>
                <c:formatCode>0.00%</c:formatCode>
                <c:ptCount val="2"/>
                <c:pt idx="0">
                  <c:v>0.519999922</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138126425785556E-2"/>
          <c:y val="7.7228861058518297E-2"/>
          <c:w val="0.88544754335614595"/>
          <c:h val="0.71346554408787854"/>
        </c:manualLayout>
      </c:layout>
      <c:barChart>
        <c:barDir val="col"/>
        <c:grouping val="clustered"/>
        <c:varyColors val="0"/>
        <c:ser>
          <c:idx val="0"/>
          <c:order val="0"/>
          <c:tx>
            <c:strRef>
              <c:f>Graficas!$B$5</c:f>
              <c:strCache>
                <c:ptCount val="1"/>
                <c:pt idx="0">
                  <c:v>*Comunicaciones</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Graficas!$C$5:$D$5</c:f>
              <c:numCache>
                <c:formatCode>0.00%</c:formatCode>
                <c:ptCount val="2"/>
                <c:pt idx="0">
                  <c:v>0.27500000000000002</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2847646380651017E-2"/>
          <c:y val="9.0857483598256822E-2"/>
          <c:w val="0.87973802340128049"/>
          <c:h val="0.70957619991794196"/>
        </c:manualLayout>
      </c:layout>
      <c:barChart>
        <c:barDir val="col"/>
        <c:grouping val="clustered"/>
        <c:varyColors val="0"/>
        <c:ser>
          <c:idx val="0"/>
          <c:order val="0"/>
          <c:tx>
            <c:strRef>
              <c:f>Graficas!$B$6</c:f>
              <c:strCache>
                <c:ptCount val="1"/>
                <c:pt idx="0">
                  <c:v>*OCI</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Graficas!$C$6:$D$6</c:f>
              <c:numCache>
                <c:formatCode>0.00%</c:formatCode>
                <c:ptCount val="2"/>
                <c:pt idx="0">
                  <c:v>0.23736832610526318</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7138126425785556E-2"/>
          <c:y val="9.0857483598256822E-2"/>
          <c:w val="0.88544754335614595"/>
          <c:h val="0.69983692154814003"/>
        </c:manualLayout>
      </c:layout>
      <c:barChart>
        <c:barDir val="col"/>
        <c:grouping val="clustered"/>
        <c:varyColors val="0"/>
        <c:ser>
          <c:idx val="0"/>
          <c:order val="0"/>
          <c:tx>
            <c:strRef>
              <c:f>Graficas!$B$7</c:f>
              <c:strCache>
                <c:ptCount val="1"/>
                <c:pt idx="0">
                  <c:v>SAF</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Graficas!$C$7:$D$7</c:f>
              <c:numCache>
                <c:formatCode>0.00%</c:formatCode>
                <c:ptCount val="2"/>
                <c:pt idx="0">
                  <c:v>0.46139443585034012</c:v>
                </c:pt>
                <c:pt idx="1">
                  <c:v>0.49999979999999999</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06314879394682"/>
          <c:y val="0.10448610613799535"/>
          <c:w val="0.86451238547281806"/>
          <c:h val="0.68620829900840141"/>
        </c:manualLayout>
      </c:layout>
      <c:barChart>
        <c:barDir val="col"/>
        <c:grouping val="clustered"/>
        <c:varyColors val="0"/>
        <c:ser>
          <c:idx val="0"/>
          <c:order val="0"/>
          <c:tx>
            <c:strRef>
              <c:f>Graficas!$B$8</c:f>
              <c:strCache>
                <c:ptCount val="1"/>
                <c:pt idx="0">
                  <c:v>SMPCA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Graficas!$C$8:$D$8</c:f>
              <c:numCache>
                <c:formatCode>0.00%</c:formatCode>
                <c:ptCount val="2"/>
                <c:pt idx="0">
                  <c:v>0.48773034157449996</c:v>
                </c:pt>
                <c:pt idx="1">
                  <c:v>0.60738000000000003</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06314879394682"/>
          <c:y val="9.0857483598256822E-2"/>
          <c:w val="0.86451238547281806"/>
          <c:h val="0.69983692154814003"/>
        </c:manualLayout>
      </c:layout>
      <c:barChart>
        <c:barDir val="col"/>
        <c:grouping val="clustered"/>
        <c:varyColors val="0"/>
        <c:ser>
          <c:idx val="0"/>
          <c:order val="0"/>
          <c:tx>
            <c:strRef>
              <c:f>Graficas!$B$9</c:f>
              <c:strCache>
                <c:ptCount val="1"/>
                <c:pt idx="0">
                  <c:v>*SELA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Graficas!$C$9:$D$9</c:f>
              <c:numCache>
                <c:formatCode>0.00%</c:formatCode>
                <c:ptCount val="2"/>
                <c:pt idx="0">
                  <c:v>0.46569935476190472</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Gráficas!$B$3</c:f>
              <c:strCache>
                <c:ptCount val="1"/>
                <c:pt idx="0">
                  <c:v>OAJ</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A201-456E-ACD6-E92673D8FD4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Gráficas!$C$3:$D$3</c:f>
              <c:numCache>
                <c:formatCode>0.00%</c:formatCode>
                <c:ptCount val="2"/>
                <c:pt idx="0">
                  <c:v>0.71</c:v>
                </c:pt>
                <c:pt idx="1">
                  <c:v>0</c:v>
                </c:pt>
              </c:numCache>
            </c:numRef>
          </c:val>
          <c:extLst>
            <c:ext xmlns:c16="http://schemas.microsoft.com/office/drawing/2014/chart" uri="{C3380CC4-5D6E-409C-BE32-E72D297353CC}">
              <c16:uniqueId val="{00000000-A201-456E-ACD6-E92673D8FD49}"/>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A201-456E-ACD6-E92673D8FD49}"/>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06314879394682"/>
          <c:y val="8.6314609418343985E-2"/>
          <c:w val="0.86451238547281806"/>
          <c:h val="0.70437979572805287"/>
        </c:manualLayout>
      </c:layout>
      <c:barChart>
        <c:barDir val="col"/>
        <c:grouping val="clustered"/>
        <c:varyColors val="0"/>
        <c:ser>
          <c:idx val="0"/>
          <c:order val="0"/>
          <c:tx>
            <c:strRef>
              <c:f>Graficas!$B$10</c:f>
              <c:strCache>
                <c:ptCount val="1"/>
                <c:pt idx="0">
                  <c:v>SSLA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Graficas!$C$10:$D$10</c:f>
              <c:numCache>
                <c:formatCode>0.00%</c:formatCode>
                <c:ptCount val="2"/>
                <c:pt idx="0">
                  <c:v>0.49766841286842112</c:v>
                </c:pt>
                <c:pt idx="1">
                  <c:v>0.49999979999999999</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06314879394682"/>
          <c:y val="8.1771735238431148E-2"/>
          <c:w val="0.86451238547281806"/>
          <c:h val="0.70892266990796571"/>
        </c:manualLayout>
      </c:layout>
      <c:barChart>
        <c:barDir val="col"/>
        <c:grouping val="clustered"/>
        <c:varyColors val="0"/>
        <c:ser>
          <c:idx val="0"/>
          <c:order val="0"/>
          <c:tx>
            <c:strRef>
              <c:f>Graficas!$B$11</c:f>
              <c:strCache>
                <c:ptCount val="1"/>
                <c:pt idx="0">
                  <c:v>SIPTA</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Graficas!$C$11:$D$11</c:f>
              <c:numCache>
                <c:formatCode>0.00%</c:formatCode>
                <c:ptCount val="2"/>
                <c:pt idx="0">
                  <c:v>0.39714281714285715</c:v>
                </c:pt>
                <c:pt idx="1">
                  <c:v>0.4999999</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0306314879394682"/>
          <c:y val="9.0857483598256822E-2"/>
          <c:w val="0.86451238547281806"/>
          <c:h val="0.69983692154814003"/>
        </c:manualLayout>
      </c:layout>
      <c:barChart>
        <c:barDir val="col"/>
        <c:grouping val="clustered"/>
        <c:varyColors val="0"/>
        <c:ser>
          <c:idx val="0"/>
          <c:order val="0"/>
          <c:tx>
            <c:strRef>
              <c:f>Graficas!$B$12</c:f>
              <c:strCache>
                <c:ptCount val="1"/>
                <c:pt idx="0">
                  <c:v>*OCDI</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[12]Gráficas!$C$1:$D$1</c:f>
              <c:strCache>
                <c:ptCount val="2"/>
                <c:pt idx="0">
                  <c:v>Indicadores producto</c:v>
                </c:pt>
                <c:pt idx="1">
                  <c:v>Indicadores de Gestión</c:v>
                </c:pt>
              </c:strCache>
            </c:strRef>
          </c:cat>
          <c:val>
            <c:numRef>
              <c:f>Graficas!$C$12:$D$12</c:f>
              <c:numCache>
                <c:formatCode>0.00%</c:formatCode>
                <c:ptCount val="2"/>
                <c:pt idx="0">
                  <c:v>0.25390000000000001</c:v>
                </c:pt>
                <c:pt idx="1">
                  <c:v>0</c:v>
                </c:pt>
              </c:numCache>
            </c:numRef>
          </c:val>
          <c:extLst>
            <c:ext xmlns:c16="http://schemas.microsoft.com/office/drawing/2014/chart" uri="{C3380CC4-5D6E-409C-BE32-E72D297353CC}">
              <c16:uniqueId val="{00000000-CB9E-634E-8953-19FBA21DACC7}"/>
            </c:ext>
          </c:extLst>
        </c:ser>
        <c:ser>
          <c:idx val="1"/>
          <c:order val="1"/>
          <c:tx>
            <c:strRef>
              <c:f>Graficas!$B$13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Graficas!$C$13:$D$13</c:f>
              <c:numCache>
                <c:formatCode>0.00%</c:formatCode>
                <c:ptCount val="2"/>
                <c:pt idx="0">
                  <c:v>0.42196335851241995</c:v>
                </c:pt>
                <c:pt idx="1">
                  <c:v>0.51434489999999999</c:v>
                </c:pt>
              </c:numCache>
            </c:numRef>
          </c:val>
          <c:extLst>
            <c:ext xmlns:c16="http://schemas.microsoft.com/office/drawing/2014/chart" uri="{C3380CC4-5D6E-409C-BE32-E72D297353CC}">
              <c16:uniqueId val="{00000001-CB9E-634E-8953-19FBA21DACC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5632"/>
        <c:crosses val="autoZero"/>
        <c:auto val="1"/>
        <c:lblAlgn val="ctr"/>
        <c:lblOffset val="100"/>
        <c:noMultiLvlLbl val="0"/>
      </c:catAx>
      <c:valAx>
        <c:axId val="871015632"/>
        <c:scaling>
          <c:orientation val="minMax"/>
          <c:max val="1"/>
          <c:min val="0"/>
        </c:scaling>
        <c:delete val="0"/>
        <c:axPos val="l"/>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showDLblsOverMax val="0"/>
    <c:extLst/>
  </c:chart>
  <c:spPr>
    <a:no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Gráficas!$B$4</c:f>
              <c:strCache>
                <c:ptCount val="1"/>
                <c:pt idx="0">
                  <c:v>OTI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4ED4-461B-85C4-5FECE8B664C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Gráficas!$C$4:$D$4</c:f>
              <c:numCache>
                <c:formatCode>0.00%</c:formatCode>
                <c:ptCount val="2"/>
                <c:pt idx="0">
                  <c:v>0.43333333333333335</c:v>
                </c:pt>
                <c:pt idx="1">
                  <c:v>0</c:v>
                </c:pt>
              </c:numCache>
            </c:numRef>
          </c:val>
          <c:extLst>
            <c:ext xmlns:c16="http://schemas.microsoft.com/office/drawing/2014/chart" uri="{C3380CC4-5D6E-409C-BE32-E72D297353CC}">
              <c16:uniqueId val="{00000001-4ED4-461B-85C4-5FECE8B664C4}"/>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4ED4-461B-85C4-5FECE8B664C4}"/>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Gráficas!$B$5</c:f>
              <c:strCache>
                <c:ptCount val="1"/>
                <c:pt idx="0">
                  <c:v>Comunicaciones</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AF0-44D4-B4AF-FA3ED5A7B5D4}"/>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Gráficas!$C$5:$D$5</c:f>
              <c:numCache>
                <c:formatCode>0.00%</c:formatCode>
                <c:ptCount val="2"/>
                <c:pt idx="0">
                  <c:v>0.91</c:v>
                </c:pt>
                <c:pt idx="1">
                  <c:v>0</c:v>
                </c:pt>
              </c:numCache>
            </c:numRef>
          </c:val>
          <c:extLst>
            <c:ext xmlns:c16="http://schemas.microsoft.com/office/drawing/2014/chart" uri="{C3380CC4-5D6E-409C-BE32-E72D297353CC}">
              <c16:uniqueId val="{00000001-2AF0-44D4-B4AF-FA3ED5A7B5D4}"/>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2AF0-44D4-B4AF-FA3ED5A7B5D4}"/>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Gráficas!$B$6</c:f>
              <c:strCache>
                <c:ptCount val="1"/>
                <c:pt idx="0">
                  <c:v>OCI</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4F1D-4CA5-9849-4FD6FDC29D9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Gráficas!$C$6:$D$6</c:f>
              <c:numCache>
                <c:formatCode>0.00%</c:formatCode>
                <c:ptCount val="2"/>
                <c:pt idx="0">
                  <c:v>0.49578927536842105</c:v>
                </c:pt>
                <c:pt idx="1">
                  <c:v>0</c:v>
                </c:pt>
              </c:numCache>
            </c:numRef>
          </c:val>
          <c:extLst>
            <c:ext xmlns:c16="http://schemas.microsoft.com/office/drawing/2014/chart" uri="{C3380CC4-5D6E-409C-BE32-E72D297353CC}">
              <c16:uniqueId val="{00000000-4F1D-4CA5-9849-4FD6FDC29D9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4F1D-4CA5-9849-4FD6FDC29D9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Gráficas!$B$7</c:f>
              <c:strCache>
                <c:ptCount val="1"/>
                <c:pt idx="0">
                  <c:v>SAF</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Gráficas!$C$7:$D$7</c:f>
              <c:numCache>
                <c:formatCode>0.00%</c:formatCode>
                <c:ptCount val="2"/>
                <c:pt idx="0">
                  <c:v>0.56584009821801606</c:v>
                </c:pt>
                <c:pt idx="1">
                  <c:v>0.63664999999999994</c:v>
                </c:pt>
              </c:numCache>
            </c:numRef>
          </c:val>
          <c:extLst>
            <c:ext xmlns:c16="http://schemas.microsoft.com/office/drawing/2014/chart" uri="{C3380CC4-5D6E-409C-BE32-E72D297353CC}">
              <c16:uniqueId val="{00000001-6818-4EA7-880A-9655B9541B79}"/>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2-6818-4EA7-880A-9655B9541B79}"/>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Gráficas!$B$8</c:f>
              <c:strCache>
                <c:ptCount val="1"/>
                <c:pt idx="0">
                  <c:v>SMPCA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Gráficas!$C$8:$D$8</c:f>
              <c:numCache>
                <c:formatCode>0.00%</c:formatCode>
                <c:ptCount val="2"/>
                <c:pt idx="0">
                  <c:v>0.58373325333333326</c:v>
                </c:pt>
                <c:pt idx="1">
                  <c:v>0.43064999999999998</c:v>
                </c:pt>
              </c:numCache>
            </c:numRef>
          </c:val>
          <c:extLst>
            <c:ext xmlns:c16="http://schemas.microsoft.com/office/drawing/2014/chart" uri="{C3380CC4-5D6E-409C-BE32-E72D297353CC}">
              <c16:uniqueId val="{00000000-32D3-4808-8293-4992EB062881}"/>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32D3-4808-8293-4992EB062881}"/>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Gráficas!$B$9</c:f>
              <c:strCache>
                <c:ptCount val="1"/>
                <c:pt idx="0">
                  <c:v>SELA</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5804-48B6-A8EC-3F1A3E46B70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Gráficas!$C$9:$D$9</c:f>
              <c:numCache>
                <c:formatCode>0.00%</c:formatCode>
                <c:ptCount val="2"/>
                <c:pt idx="0">
                  <c:v>0.63575025437534394</c:v>
                </c:pt>
                <c:pt idx="1">
                  <c:v>0</c:v>
                </c:pt>
              </c:numCache>
            </c:numRef>
          </c:val>
          <c:extLst>
            <c:ext xmlns:c16="http://schemas.microsoft.com/office/drawing/2014/chart" uri="{C3380CC4-5D6E-409C-BE32-E72D297353CC}">
              <c16:uniqueId val="{00000000-5804-48B6-A8EC-3F1A3E46B700}"/>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5804-48B6-A8EC-3F1A3E46B700}"/>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MX"/>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Gráficas!$B$10</c:f>
              <c:strCache>
                <c:ptCount val="1"/>
                <c:pt idx="0">
                  <c:v>SSLA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Gráficas!$C$1:$D$1</c:f>
              <c:strCache>
                <c:ptCount val="2"/>
                <c:pt idx="0">
                  <c:v>Indicadores producto</c:v>
                </c:pt>
                <c:pt idx="1">
                  <c:v>Indicadores de Gestión</c:v>
                </c:pt>
              </c:strCache>
            </c:strRef>
          </c:cat>
          <c:val>
            <c:numRef>
              <c:f>Gráficas!$C$10:$D$10</c:f>
              <c:numCache>
                <c:formatCode>0.00%</c:formatCode>
                <c:ptCount val="2"/>
                <c:pt idx="0">
                  <c:v>0.55112390428361691</c:v>
                </c:pt>
                <c:pt idx="1">
                  <c:v>0.83933333333333349</c:v>
                </c:pt>
              </c:numCache>
            </c:numRef>
          </c:val>
          <c:extLst>
            <c:ext xmlns:c16="http://schemas.microsoft.com/office/drawing/2014/chart" uri="{C3380CC4-5D6E-409C-BE32-E72D297353CC}">
              <c16:uniqueId val="{00000000-30D5-4735-8781-8CFAE2790A37}"/>
            </c:ext>
          </c:extLst>
        </c:ser>
        <c:ser>
          <c:idx val="1"/>
          <c:order val="1"/>
          <c:tx>
            <c:strRef>
              <c:f>Gráficas!$B$13</c:f>
              <c:strCache>
                <c:ptCount val="1"/>
                <c:pt idx="0">
                  <c:v>PROMEDIO ENTIDAD</c:v>
                </c:pt>
              </c:strCache>
            </c:strRef>
          </c:tx>
          <c:spPr>
            <a:solidFill>
              <a:srgbClr val="00B05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Gráficas!$C$13:$D$13</c:f>
              <c:numCache>
                <c:formatCode>0.00%</c:formatCode>
                <c:ptCount val="2"/>
                <c:pt idx="0">
                  <c:v>0.58871032978945403</c:v>
                </c:pt>
                <c:pt idx="1">
                  <c:v>0.58915833333333334</c:v>
                </c:pt>
              </c:numCache>
            </c:numRef>
          </c:val>
          <c:extLst>
            <c:ext xmlns:c16="http://schemas.microsoft.com/office/drawing/2014/chart" uri="{C3380CC4-5D6E-409C-BE32-E72D297353CC}">
              <c16:uniqueId val="{00000001-30D5-4735-8781-8CFAE2790A37}"/>
            </c:ext>
          </c:extLst>
        </c:ser>
        <c:dLbls>
          <c:dLblPos val="outEnd"/>
          <c:showLegendKey val="0"/>
          <c:showVal val="1"/>
          <c:showCatName val="0"/>
          <c:showSerName val="0"/>
          <c:showPercent val="0"/>
          <c:showBubbleSize val="0"/>
        </c:dLbls>
        <c:gapWidth val="75"/>
        <c:overlap val="-25"/>
        <c:axId val="871012032"/>
        <c:axId val="871015632"/>
      </c:barChart>
      <c:catAx>
        <c:axId val="8710120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5632"/>
        <c:crosses val="autoZero"/>
        <c:auto val="1"/>
        <c:lblAlgn val="ctr"/>
        <c:lblOffset val="100"/>
        <c:noMultiLvlLbl val="0"/>
      </c:catAx>
      <c:valAx>
        <c:axId val="871015632"/>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8710120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8" Type="http://schemas.openxmlformats.org/officeDocument/2006/relationships/chart" Target="../charts/chart19.xml"/><Relationship Id="rId3" Type="http://schemas.openxmlformats.org/officeDocument/2006/relationships/chart" Target="../charts/chart14.xml"/><Relationship Id="rId7" Type="http://schemas.openxmlformats.org/officeDocument/2006/relationships/chart" Target="../charts/chart18.xml"/><Relationship Id="rId2" Type="http://schemas.openxmlformats.org/officeDocument/2006/relationships/chart" Target="../charts/chart13.xml"/><Relationship Id="rId1" Type="http://schemas.openxmlformats.org/officeDocument/2006/relationships/chart" Target="../charts/chart12.xml"/><Relationship Id="rId6" Type="http://schemas.openxmlformats.org/officeDocument/2006/relationships/chart" Target="../charts/chart17.xml"/><Relationship Id="rId11" Type="http://schemas.openxmlformats.org/officeDocument/2006/relationships/chart" Target="../charts/chart22.xml"/><Relationship Id="rId5" Type="http://schemas.openxmlformats.org/officeDocument/2006/relationships/chart" Target="../charts/chart16.xml"/><Relationship Id="rId10" Type="http://schemas.openxmlformats.org/officeDocument/2006/relationships/chart" Target="../charts/chart21.xml"/><Relationship Id="rId4" Type="http://schemas.openxmlformats.org/officeDocument/2006/relationships/chart" Target="../charts/chart15.xml"/><Relationship Id="rId9" Type="http://schemas.openxmlformats.org/officeDocument/2006/relationships/chart" Target="../charts/chart20.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16</xdr:row>
      <xdr:rowOff>19050</xdr:rowOff>
    </xdr:from>
    <xdr:to>
      <xdr:col>6</xdr:col>
      <xdr:colOff>180975</xdr:colOff>
      <xdr:row>31</xdr:row>
      <xdr:rowOff>147637</xdr:rowOff>
    </xdr:to>
    <xdr:graphicFrame macro="">
      <xdr:nvGraphicFramePr>
        <xdr:cNvPr id="2" name="Gráfico 1">
          <a:extLst>
            <a:ext uri="{FF2B5EF4-FFF2-40B4-BE49-F238E27FC236}">
              <a16:creationId xmlns:a16="http://schemas.microsoft.com/office/drawing/2014/main" id="{5E0A3E37-5773-2D66-1E5C-B35BA46C82F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35</xdr:row>
      <xdr:rowOff>66675</xdr:rowOff>
    </xdr:from>
    <xdr:to>
      <xdr:col>6</xdr:col>
      <xdr:colOff>171450</xdr:colOff>
      <xdr:row>51</xdr:row>
      <xdr:rowOff>4762</xdr:rowOff>
    </xdr:to>
    <xdr:graphicFrame macro="">
      <xdr:nvGraphicFramePr>
        <xdr:cNvPr id="3" name="Gráfico 2">
          <a:extLst>
            <a:ext uri="{FF2B5EF4-FFF2-40B4-BE49-F238E27FC236}">
              <a16:creationId xmlns:a16="http://schemas.microsoft.com/office/drawing/2014/main" id="{39E9A219-3359-49EA-B79C-A5D1659CE8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6</xdr:col>
      <xdr:colOff>180975</xdr:colOff>
      <xdr:row>70</xdr:row>
      <xdr:rowOff>128587</xdr:rowOff>
    </xdr:to>
    <xdr:graphicFrame macro="">
      <xdr:nvGraphicFramePr>
        <xdr:cNvPr id="4" name="Gráfico 3">
          <a:extLst>
            <a:ext uri="{FF2B5EF4-FFF2-40B4-BE49-F238E27FC236}">
              <a16:creationId xmlns:a16="http://schemas.microsoft.com/office/drawing/2014/main" id="{495ED6F9-2E21-4EF7-9427-0CFDFB6461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6</xdr:col>
      <xdr:colOff>180975</xdr:colOff>
      <xdr:row>90</xdr:row>
      <xdr:rowOff>128587</xdr:rowOff>
    </xdr:to>
    <xdr:graphicFrame macro="">
      <xdr:nvGraphicFramePr>
        <xdr:cNvPr id="5" name="Gráfico 4">
          <a:extLst>
            <a:ext uri="{FF2B5EF4-FFF2-40B4-BE49-F238E27FC236}">
              <a16:creationId xmlns:a16="http://schemas.microsoft.com/office/drawing/2014/main" id="{76369B5A-E812-4E7F-9C18-0D514143F1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6</xdr:col>
      <xdr:colOff>180975</xdr:colOff>
      <xdr:row>110</xdr:row>
      <xdr:rowOff>128587</xdr:rowOff>
    </xdr:to>
    <xdr:graphicFrame macro="">
      <xdr:nvGraphicFramePr>
        <xdr:cNvPr id="6" name="Gráfico 5">
          <a:extLst>
            <a:ext uri="{FF2B5EF4-FFF2-40B4-BE49-F238E27FC236}">
              <a16:creationId xmlns:a16="http://schemas.microsoft.com/office/drawing/2014/main" id="{AA078EBD-610C-4429-B7CB-DE443A4DAA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6</xdr:col>
      <xdr:colOff>180975</xdr:colOff>
      <xdr:row>130</xdr:row>
      <xdr:rowOff>128587</xdr:rowOff>
    </xdr:to>
    <xdr:graphicFrame macro="">
      <xdr:nvGraphicFramePr>
        <xdr:cNvPr id="7" name="Gráfico 6">
          <a:extLst>
            <a:ext uri="{FF2B5EF4-FFF2-40B4-BE49-F238E27FC236}">
              <a16:creationId xmlns:a16="http://schemas.microsoft.com/office/drawing/2014/main" id="{309342CC-CEF9-46C2-92EF-C0E80E6A0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135</xdr:row>
      <xdr:rowOff>0</xdr:rowOff>
    </xdr:from>
    <xdr:to>
      <xdr:col>6</xdr:col>
      <xdr:colOff>180975</xdr:colOff>
      <xdr:row>150</xdr:row>
      <xdr:rowOff>128587</xdr:rowOff>
    </xdr:to>
    <xdr:graphicFrame macro="">
      <xdr:nvGraphicFramePr>
        <xdr:cNvPr id="8" name="Gráfico 7">
          <a:extLst>
            <a:ext uri="{FF2B5EF4-FFF2-40B4-BE49-F238E27FC236}">
              <a16:creationId xmlns:a16="http://schemas.microsoft.com/office/drawing/2014/main" id="{B1282D29-A8B4-42BA-B925-4236AF39A3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xdr:col>
      <xdr:colOff>0</xdr:colOff>
      <xdr:row>155</xdr:row>
      <xdr:rowOff>0</xdr:rowOff>
    </xdr:from>
    <xdr:to>
      <xdr:col>6</xdr:col>
      <xdr:colOff>180975</xdr:colOff>
      <xdr:row>170</xdr:row>
      <xdr:rowOff>128587</xdr:rowOff>
    </xdr:to>
    <xdr:graphicFrame macro="">
      <xdr:nvGraphicFramePr>
        <xdr:cNvPr id="9" name="Gráfico 8">
          <a:extLst>
            <a:ext uri="{FF2B5EF4-FFF2-40B4-BE49-F238E27FC236}">
              <a16:creationId xmlns:a16="http://schemas.microsoft.com/office/drawing/2014/main" id="{33734FB2-F69A-423A-BF66-A5A9836337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xdr:col>
      <xdr:colOff>0</xdr:colOff>
      <xdr:row>175</xdr:row>
      <xdr:rowOff>0</xdr:rowOff>
    </xdr:from>
    <xdr:to>
      <xdr:col>6</xdr:col>
      <xdr:colOff>180975</xdr:colOff>
      <xdr:row>190</xdr:row>
      <xdr:rowOff>128587</xdr:rowOff>
    </xdr:to>
    <xdr:graphicFrame macro="">
      <xdr:nvGraphicFramePr>
        <xdr:cNvPr id="10" name="Gráfico 9">
          <a:extLst>
            <a:ext uri="{FF2B5EF4-FFF2-40B4-BE49-F238E27FC236}">
              <a16:creationId xmlns:a16="http://schemas.microsoft.com/office/drawing/2014/main" id="{EDCBEFC6-3AD6-43A7-8D82-C80A8E82C4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xdr:col>
      <xdr:colOff>0</xdr:colOff>
      <xdr:row>195</xdr:row>
      <xdr:rowOff>0</xdr:rowOff>
    </xdr:from>
    <xdr:to>
      <xdr:col>6</xdr:col>
      <xdr:colOff>180975</xdr:colOff>
      <xdr:row>210</xdr:row>
      <xdr:rowOff>128587</xdr:rowOff>
    </xdr:to>
    <xdr:graphicFrame macro="">
      <xdr:nvGraphicFramePr>
        <xdr:cNvPr id="11" name="Gráfico 10">
          <a:extLst>
            <a:ext uri="{FF2B5EF4-FFF2-40B4-BE49-F238E27FC236}">
              <a16:creationId xmlns:a16="http://schemas.microsoft.com/office/drawing/2014/main" id="{8D166491-54A1-400A-AC93-3F085E5065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xdr:col>
      <xdr:colOff>0</xdr:colOff>
      <xdr:row>215</xdr:row>
      <xdr:rowOff>0</xdr:rowOff>
    </xdr:from>
    <xdr:to>
      <xdr:col>6</xdr:col>
      <xdr:colOff>180975</xdr:colOff>
      <xdr:row>230</xdr:row>
      <xdr:rowOff>128587</xdr:rowOff>
    </xdr:to>
    <xdr:graphicFrame macro="">
      <xdr:nvGraphicFramePr>
        <xdr:cNvPr id="12" name="Gráfico 11">
          <a:extLst>
            <a:ext uri="{FF2B5EF4-FFF2-40B4-BE49-F238E27FC236}">
              <a16:creationId xmlns:a16="http://schemas.microsoft.com/office/drawing/2014/main" id="{52EDE985-2BEB-41D0-A031-57955EDCCF9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77931</xdr:colOff>
      <xdr:row>0</xdr:row>
      <xdr:rowOff>77932</xdr:rowOff>
    </xdr:from>
    <xdr:to>
      <xdr:col>1</xdr:col>
      <xdr:colOff>289213</xdr:colOff>
      <xdr:row>2</xdr:row>
      <xdr:rowOff>249110</xdr:rowOff>
    </xdr:to>
    <xdr:pic>
      <xdr:nvPicPr>
        <xdr:cNvPr id="5" name="Imagen 4" descr="Logo ANLA">
          <a:extLst>
            <a:ext uri="{FF2B5EF4-FFF2-40B4-BE49-F238E27FC236}">
              <a16:creationId xmlns:a16="http://schemas.microsoft.com/office/drawing/2014/main" id="{530F5225-8410-4E62-B805-5F6D9E2830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931" y="77932"/>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57978</xdr:colOff>
      <xdr:row>0</xdr:row>
      <xdr:rowOff>82826</xdr:rowOff>
    </xdr:from>
    <xdr:to>
      <xdr:col>1</xdr:col>
      <xdr:colOff>410817</xdr:colOff>
      <xdr:row>2</xdr:row>
      <xdr:rowOff>247981</xdr:rowOff>
    </xdr:to>
    <xdr:pic>
      <xdr:nvPicPr>
        <xdr:cNvPr id="5" name="Imagen 4" descr="Logo ANLA">
          <a:extLst>
            <a:ext uri="{FF2B5EF4-FFF2-40B4-BE49-F238E27FC236}">
              <a16:creationId xmlns:a16="http://schemas.microsoft.com/office/drawing/2014/main" id="{F5894B04-0CA3-4CC4-BEFA-87517A8D3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97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91108</xdr:colOff>
      <xdr:row>0</xdr:row>
      <xdr:rowOff>82826</xdr:rowOff>
    </xdr:from>
    <xdr:to>
      <xdr:col>1</xdr:col>
      <xdr:colOff>245165</xdr:colOff>
      <xdr:row>2</xdr:row>
      <xdr:rowOff>247981</xdr:rowOff>
    </xdr:to>
    <xdr:pic>
      <xdr:nvPicPr>
        <xdr:cNvPr id="8" name="Imagen 7" descr="Logo ANLA">
          <a:extLst>
            <a:ext uri="{FF2B5EF4-FFF2-40B4-BE49-F238E27FC236}">
              <a16:creationId xmlns:a16="http://schemas.microsoft.com/office/drawing/2014/main" id="{21CCFA92-AC3D-457B-BCCC-E0A1814984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0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16</xdr:row>
      <xdr:rowOff>19050</xdr:rowOff>
    </xdr:from>
    <xdr:to>
      <xdr:col>6</xdr:col>
      <xdr:colOff>180975</xdr:colOff>
      <xdr:row>31</xdr:row>
      <xdr:rowOff>147637</xdr:rowOff>
    </xdr:to>
    <xdr:graphicFrame macro="">
      <xdr:nvGraphicFramePr>
        <xdr:cNvPr id="2" name="Gráfico 1">
          <a:extLst>
            <a:ext uri="{FF2B5EF4-FFF2-40B4-BE49-F238E27FC236}">
              <a16:creationId xmlns:a16="http://schemas.microsoft.com/office/drawing/2014/main" id="{79E77D25-F350-C042-AB59-ADFDDA9EBFF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752475</xdr:colOff>
      <xdr:row>35</xdr:row>
      <xdr:rowOff>66675</xdr:rowOff>
    </xdr:from>
    <xdr:to>
      <xdr:col>6</xdr:col>
      <xdr:colOff>171450</xdr:colOff>
      <xdr:row>51</xdr:row>
      <xdr:rowOff>4762</xdr:rowOff>
    </xdr:to>
    <xdr:graphicFrame macro="">
      <xdr:nvGraphicFramePr>
        <xdr:cNvPr id="3" name="Gráfico 2">
          <a:extLst>
            <a:ext uri="{FF2B5EF4-FFF2-40B4-BE49-F238E27FC236}">
              <a16:creationId xmlns:a16="http://schemas.microsoft.com/office/drawing/2014/main" id="{CEF22F3E-42C5-6C4D-B0D7-B939EAB821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55</xdr:row>
      <xdr:rowOff>0</xdr:rowOff>
    </xdr:from>
    <xdr:to>
      <xdr:col>6</xdr:col>
      <xdr:colOff>180975</xdr:colOff>
      <xdr:row>70</xdr:row>
      <xdr:rowOff>128587</xdr:rowOff>
    </xdr:to>
    <xdr:graphicFrame macro="">
      <xdr:nvGraphicFramePr>
        <xdr:cNvPr id="4" name="Gráfico 3">
          <a:extLst>
            <a:ext uri="{FF2B5EF4-FFF2-40B4-BE49-F238E27FC236}">
              <a16:creationId xmlns:a16="http://schemas.microsoft.com/office/drawing/2014/main" id="{DB9D91A5-32CF-E745-8F1A-A9A4368633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75</xdr:row>
      <xdr:rowOff>0</xdr:rowOff>
    </xdr:from>
    <xdr:to>
      <xdr:col>6</xdr:col>
      <xdr:colOff>180975</xdr:colOff>
      <xdr:row>90</xdr:row>
      <xdr:rowOff>128587</xdr:rowOff>
    </xdr:to>
    <xdr:graphicFrame macro="">
      <xdr:nvGraphicFramePr>
        <xdr:cNvPr id="5" name="Gráfico 4">
          <a:extLst>
            <a:ext uri="{FF2B5EF4-FFF2-40B4-BE49-F238E27FC236}">
              <a16:creationId xmlns:a16="http://schemas.microsoft.com/office/drawing/2014/main" id="{55AF7D4A-38CC-604F-BB15-6FF93A60200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0</xdr:colOff>
      <xdr:row>95</xdr:row>
      <xdr:rowOff>0</xdr:rowOff>
    </xdr:from>
    <xdr:to>
      <xdr:col>6</xdr:col>
      <xdr:colOff>180975</xdr:colOff>
      <xdr:row>110</xdr:row>
      <xdr:rowOff>128587</xdr:rowOff>
    </xdr:to>
    <xdr:graphicFrame macro="">
      <xdr:nvGraphicFramePr>
        <xdr:cNvPr id="6" name="Gráfico 5">
          <a:extLst>
            <a:ext uri="{FF2B5EF4-FFF2-40B4-BE49-F238E27FC236}">
              <a16:creationId xmlns:a16="http://schemas.microsoft.com/office/drawing/2014/main" id="{66D8DAC4-75AC-4341-98D6-04908C7D2E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0</xdr:colOff>
      <xdr:row>115</xdr:row>
      <xdr:rowOff>0</xdr:rowOff>
    </xdr:from>
    <xdr:to>
      <xdr:col>6</xdr:col>
      <xdr:colOff>180975</xdr:colOff>
      <xdr:row>130</xdr:row>
      <xdr:rowOff>128587</xdr:rowOff>
    </xdr:to>
    <xdr:graphicFrame macro="">
      <xdr:nvGraphicFramePr>
        <xdr:cNvPr id="7" name="Gráfico 6">
          <a:extLst>
            <a:ext uri="{FF2B5EF4-FFF2-40B4-BE49-F238E27FC236}">
              <a16:creationId xmlns:a16="http://schemas.microsoft.com/office/drawing/2014/main" id="{4E3AA694-0055-1848-9342-F138CC0613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0</xdr:colOff>
      <xdr:row>19</xdr:row>
      <xdr:rowOff>0</xdr:rowOff>
    </xdr:from>
    <xdr:to>
      <xdr:col>16</xdr:col>
      <xdr:colOff>180975</xdr:colOff>
      <xdr:row>34</xdr:row>
      <xdr:rowOff>128587</xdr:rowOff>
    </xdr:to>
    <xdr:graphicFrame macro="">
      <xdr:nvGraphicFramePr>
        <xdr:cNvPr id="8" name="Gráfico 7">
          <a:extLst>
            <a:ext uri="{FF2B5EF4-FFF2-40B4-BE49-F238E27FC236}">
              <a16:creationId xmlns:a16="http://schemas.microsoft.com/office/drawing/2014/main" id="{7BF207A5-A665-224E-A91C-B46091F789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0</xdr:colOff>
      <xdr:row>39</xdr:row>
      <xdr:rowOff>0</xdr:rowOff>
    </xdr:from>
    <xdr:to>
      <xdr:col>16</xdr:col>
      <xdr:colOff>180975</xdr:colOff>
      <xdr:row>54</xdr:row>
      <xdr:rowOff>128587</xdr:rowOff>
    </xdr:to>
    <xdr:graphicFrame macro="">
      <xdr:nvGraphicFramePr>
        <xdr:cNvPr id="9" name="Gráfico 8">
          <a:extLst>
            <a:ext uri="{FF2B5EF4-FFF2-40B4-BE49-F238E27FC236}">
              <a16:creationId xmlns:a16="http://schemas.microsoft.com/office/drawing/2014/main" id="{D988EBC1-672B-FD49-AE0E-737B2CA09F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0</xdr:colOff>
      <xdr:row>59</xdr:row>
      <xdr:rowOff>0</xdr:rowOff>
    </xdr:from>
    <xdr:to>
      <xdr:col>16</xdr:col>
      <xdr:colOff>180975</xdr:colOff>
      <xdr:row>74</xdr:row>
      <xdr:rowOff>128587</xdr:rowOff>
    </xdr:to>
    <xdr:graphicFrame macro="">
      <xdr:nvGraphicFramePr>
        <xdr:cNvPr id="10" name="Gráfico 9">
          <a:extLst>
            <a:ext uri="{FF2B5EF4-FFF2-40B4-BE49-F238E27FC236}">
              <a16:creationId xmlns:a16="http://schemas.microsoft.com/office/drawing/2014/main" id="{53F12D94-CFAE-9A4F-B93A-FE561B6D0B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0</xdr:colOff>
      <xdr:row>79</xdr:row>
      <xdr:rowOff>0</xdr:rowOff>
    </xdr:from>
    <xdr:to>
      <xdr:col>16</xdr:col>
      <xdr:colOff>180975</xdr:colOff>
      <xdr:row>94</xdr:row>
      <xdr:rowOff>128587</xdr:rowOff>
    </xdr:to>
    <xdr:graphicFrame macro="">
      <xdr:nvGraphicFramePr>
        <xdr:cNvPr id="11" name="Gráfico 10">
          <a:extLst>
            <a:ext uri="{FF2B5EF4-FFF2-40B4-BE49-F238E27FC236}">
              <a16:creationId xmlns:a16="http://schemas.microsoft.com/office/drawing/2014/main" id="{D129407F-C6B7-6C44-A66F-0E7DB1232A9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0</xdr:colOff>
      <xdr:row>99</xdr:row>
      <xdr:rowOff>0</xdr:rowOff>
    </xdr:from>
    <xdr:to>
      <xdr:col>16</xdr:col>
      <xdr:colOff>180975</xdr:colOff>
      <xdr:row>114</xdr:row>
      <xdr:rowOff>128587</xdr:rowOff>
    </xdr:to>
    <xdr:graphicFrame macro="">
      <xdr:nvGraphicFramePr>
        <xdr:cNvPr id="12" name="Gráfico 11">
          <a:extLst>
            <a:ext uri="{FF2B5EF4-FFF2-40B4-BE49-F238E27FC236}">
              <a16:creationId xmlns:a16="http://schemas.microsoft.com/office/drawing/2014/main" id="{C8934FCB-B350-614E-B484-6ACEDBA0107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104775</xdr:rowOff>
    </xdr:from>
    <xdr:to>
      <xdr:col>1</xdr:col>
      <xdr:colOff>200025</xdr:colOff>
      <xdr:row>2</xdr:row>
      <xdr:rowOff>270758</xdr:rowOff>
    </xdr:to>
    <xdr:pic>
      <xdr:nvPicPr>
        <xdr:cNvPr id="9" name="Imagen 8" descr="Logo ANLA">
          <a:extLst>
            <a:ext uri="{FF2B5EF4-FFF2-40B4-BE49-F238E27FC236}">
              <a16:creationId xmlns:a16="http://schemas.microsoft.com/office/drawing/2014/main" id="{2A127C85-46E8-4059-9EE1-1EAE36C2C8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10477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107674</xdr:colOff>
      <xdr:row>0</xdr:row>
      <xdr:rowOff>66261</xdr:rowOff>
    </xdr:from>
    <xdr:to>
      <xdr:col>1</xdr:col>
      <xdr:colOff>385970</xdr:colOff>
      <xdr:row>2</xdr:row>
      <xdr:rowOff>231416</xdr:rowOff>
    </xdr:to>
    <xdr:pic>
      <xdr:nvPicPr>
        <xdr:cNvPr id="10" name="Imagen 9" descr="Logo ANLA">
          <a:extLst>
            <a:ext uri="{FF2B5EF4-FFF2-40B4-BE49-F238E27FC236}">
              <a16:creationId xmlns:a16="http://schemas.microsoft.com/office/drawing/2014/main" id="{E2BA87C5-F7C6-40C2-93A2-6B2E0975B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7674" y="66261"/>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91108</xdr:colOff>
      <xdr:row>0</xdr:row>
      <xdr:rowOff>82826</xdr:rowOff>
    </xdr:from>
    <xdr:to>
      <xdr:col>1</xdr:col>
      <xdr:colOff>245165</xdr:colOff>
      <xdr:row>2</xdr:row>
      <xdr:rowOff>247981</xdr:rowOff>
    </xdr:to>
    <xdr:pic>
      <xdr:nvPicPr>
        <xdr:cNvPr id="9" name="Imagen 8" descr="Logo ANLA">
          <a:extLst>
            <a:ext uri="{FF2B5EF4-FFF2-40B4-BE49-F238E27FC236}">
              <a16:creationId xmlns:a16="http://schemas.microsoft.com/office/drawing/2014/main" id="{DD7988F8-E04F-48E8-9213-366EE4B5BA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108" y="82826"/>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76200</xdr:rowOff>
    </xdr:from>
    <xdr:to>
      <xdr:col>1</xdr:col>
      <xdr:colOff>114300</xdr:colOff>
      <xdr:row>2</xdr:row>
      <xdr:rowOff>242183</xdr:rowOff>
    </xdr:to>
    <xdr:pic>
      <xdr:nvPicPr>
        <xdr:cNvPr id="11" name="Imagen 10" descr="Logo ANLA">
          <a:extLst>
            <a:ext uri="{FF2B5EF4-FFF2-40B4-BE49-F238E27FC236}">
              <a16:creationId xmlns:a16="http://schemas.microsoft.com/office/drawing/2014/main" id="{3CBC0E8F-6315-439B-8177-9A35665DD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76200"/>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85725</xdr:rowOff>
    </xdr:from>
    <xdr:to>
      <xdr:col>1</xdr:col>
      <xdr:colOff>895350</xdr:colOff>
      <xdr:row>2</xdr:row>
      <xdr:rowOff>251708</xdr:rowOff>
    </xdr:to>
    <xdr:pic>
      <xdr:nvPicPr>
        <xdr:cNvPr id="5" name="Imagen 4" descr="Logo ANLA">
          <a:extLst>
            <a:ext uri="{FF2B5EF4-FFF2-40B4-BE49-F238E27FC236}">
              <a16:creationId xmlns:a16="http://schemas.microsoft.com/office/drawing/2014/main" id="{B9025313-9B28-4E3B-8AF9-194220C072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572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104775</xdr:colOff>
      <xdr:row>0</xdr:row>
      <xdr:rowOff>66675</xdr:rowOff>
    </xdr:from>
    <xdr:to>
      <xdr:col>1</xdr:col>
      <xdr:colOff>257175</xdr:colOff>
      <xdr:row>2</xdr:row>
      <xdr:rowOff>232658</xdr:rowOff>
    </xdr:to>
    <xdr:pic>
      <xdr:nvPicPr>
        <xdr:cNvPr id="5" name="Imagen 4" descr="Logo ANLA">
          <a:extLst>
            <a:ext uri="{FF2B5EF4-FFF2-40B4-BE49-F238E27FC236}">
              <a16:creationId xmlns:a16="http://schemas.microsoft.com/office/drawing/2014/main" id="{28527AF8-6F4C-4F1B-B933-29E9E3926E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6675"/>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112059</xdr:colOff>
      <xdr:row>0</xdr:row>
      <xdr:rowOff>44823</xdr:rowOff>
    </xdr:from>
    <xdr:to>
      <xdr:col>1</xdr:col>
      <xdr:colOff>262218</xdr:colOff>
      <xdr:row>2</xdr:row>
      <xdr:rowOff>211927</xdr:rowOff>
    </xdr:to>
    <xdr:pic>
      <xdr:nvPicPr>
        <xdr:cNvPr id="8" name="Imagen 7" descr="Logo ANLA">
          <a:extLst>
            <a:ext uri="{FF2B5EF4-FFF2-40B4-BE49-F238E27FC236}">
              <a16:creationId xmlns:a16="http://schemas.microsoft.com/office/drawing/2014/main" id="{86C34E8B-EE9A-4E9F-A8F6-8000EDEB43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2059" y="44823"/>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66261</xdr:colOff>
      <xdr:row>0</xdr:row>
      <xdr:rowOff>74543</xdr:rowOff>
    </xdr:from>
    <xdr:to>
      <xdr:col>1</xdr:col>
      <xdr:colOff>369404</xdr:colOff>
      <xdr:row>2</xdr:row>
      <xdr:rowOff>239698</xdr:rowOff>
    </xdr:to>
    <xdr:pic>
      <xdr:nvPicPr>
        <xdr:cNvPr id="8" name="Imagen 7" descr="Logo ANLA">
          <a:extLst>
            <a:ext uri="{FF2B5EF4-FFF2-40B4-BE49-F238E27FC236}">
              <a16:creationId xmlns:a16="http://schemas.microsoft.com/office/drawing/2014/main" id="{D6B38380-A153-4CFE-8776-1703398D1E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261" y="74543"/>
          <a:ext cx="1562100" cy="7946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PT%20Control%20Seguimientos%2029-Dic-17.xlsm" TargetMode="External"/></Relationships>
</file>

<file path=xl/externalLinks/_rels/externalLink10.xml.rels><?xml version="1.0" encoding="UTF-8" standalone="yes"?>
<Relationships xmlns="http://schemas.openxmlformats.org/package/2006/relationships"><Relationship Id="rId1" Type="http://schemas.microsoft.com/office/2006/relationships/xlExternalLinkPath/xlPathMissing" Target="Copia%20de%20Control%20T&#233;rminos%20Abril_2017%20REV2_EVALUACI&#211;N_DefJaz.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Users/larcila/AppData/Local/Microsoft/Windows/INetCache/Content.Outlook/XHN05ZOW/PT%20Control%20T&#233;rminos%20ENERO%202017%2019012017.xlsm" TargetMode="External"/></Relationships>
</file>

<file path=xl/externalLinks/_rels/externalLink12.xml.rels><?xml version="1.0" encoding="UTF-8" standalone="yes"?>
<Relationships xmlns="http://schemas.openxmlformats.org/package/2006/relationships"><Relationship Id="rId3" Type="http://schemas.openxmlformats.org/officeDocument/2006/relationships/externalLinkPath" Target="https://anla.sharepoint.com/Users/freddycamargomotta/Library/CloudStorage/OneDrive-Bibliotecascompartidas:ANLA-AutoridadNacionaldeLicenciasAmbientales/OAP%20-%20Documentos/2024/Plan%20Estrategico%20Institucional%20-%20PEI/Semestre%20I/Matriz%20indicadores%20PEI%202024_I%20Semestre.xlsx" TargetMode="External"/><Relationship Id="rId2" Type="http://schemas.microsoft.com/office/2019/04/relationships/externalLinkLongPath" Target="file:///C:/Users/freddycamargomotta/Library/CloudStorage/OneDrive-Bibliotecascompartidas:ANLA-AutoridadNacionaldeLicenciasAmbientales/OAP%20-%20Documentos/2024/Plan%20Estrategico%20Institucional%20-%20PEI/Semestre%20I/Matriz%20indicadores%20PEI%202024_I%20Semestre.xlsx?C88216D8" TargetMode="External"/><Relationship Id="rId1" Type="http://schemas.openxmlformats.org/officeDocument/2006/relationships/externalLinkPath" Target="file:///C88216D8/Matriz%20indicadores%20PEI%202024_I%20Semestre.xlsx"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Control%20de%20SEGUIMIENTO%202017_defintivo_RevLore_22ene.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arcila/AppData/Local/Microsoft/Windows/INetCache/Content.Outlook/XHN05ZOW/PT%20Control%20Seguimientos%202016%20ENERO%202017%20AG.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0%20SUBDIRECCION%20DE%20EYS/2017/CONTROL%20DE%20TERMINOS/0%20DICIEMBRE%2031%202016/Control%20de%20Terminos%20SIGOV%202016%20V5%20con%20corte%20al%2010-11-2016.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Octubre%2008-02(1).xls"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PathMissing" Target="PT%20Control%20T&#233;rminos%20DICIEMBRE%202016%20FINAL%2011012017.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PathMissing" Target="Sectorial"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0%20SUBDIRECCION%20DE%20EYS/2016/CONTROL%20TERMINOS%20SIGOV/ENERGIA-MINERIA/2016-09-30/SIGOV%202016%20V5%2030Sep2016%20_Martha%20rev%20SES%2005102016.xlsx" TargetMode="External"/></Relationships>
</file>

<file path=xl/externalLinks/_rels/externalLink9.xml.rels><?xml version="1.0" encoding="UTF-8" standalone="yes"?>
<Relationships xmlns="http://schemas.openxmlformats.org/package/2006/relationships"><Relationship Id="rId1" Type="http://schemas.microsoft.com/office/2006/relationships/xlExternalLinkPath/xlPathMissing" Target="Copia%20de%20Control%20T&#233;rminos%20mayo%202017%20Evaluaci&#243;n_EVALUACI&#211;N_defintiivo_V10ju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Hoja1"/>
      <sheetName val="ESTADO DE TRAMITE"/>
      <sheetName val="Esta. Informe Seguimiento"/>
      <sheetName val="Hoja7"/>
      <sheetName val="Registro Control Tiempos"/>
      <sheetName val="29 Dic"/>
      <sheetName val="27-29 Dic"/>
      <sheetName val="Infome Plan de Accion SES 2017"/>
      <sheetName val="Productividad por sector"/>
      <sheetName val="Info Agroquímicos"/>
      <sheetName val="Resumen Estadisticas"/>
      <sheetName val="Resumen estadístico"/>
      <sheetName val="Info Minería"/>
      <sheetName val="Info Hidrocarburos"/>
      <sheetName val="Info Infraestructura"/>
      <sheetName val="Info Energía"/>
      <sheetName val="Anexo 1 de Pago"/>
      <sheetName val="Estado de Proyectos"/>
      <sheetName val="Hoja4"/>
      <sheetName val="Grafico LA Nueva"/>
      <sheetName val="Grafico LA Modificacion"/>
      <sheetName val="Decreto aplicable"/>
      <sheetName val="Proyectos PINES"/>
      <sheetName val="Bd Resoluciones"/>
      <sheetName val="Tiempos Años anteriores"/>
      <sheetName val="Informes de gestión"/>
      <sheetName val="Semaforos"/>
      <sheetName val="Hoja2"/>
      <sheetName val="PT Control Seguimientos 29-Dic-"/>
      <sheetName val="VIG. ANT - X GESTIO"/>
      <sheetName val="Vig. Ant"/>
      <sheetName val="VIG. 2017 - X GESTI"/>
      <sheetName val="2017"/>
      <sheetName val="SIN GESTIÓN BD"/>
      <sheetName val="REV. REZAGOS"/>
      <sheetName val="PT%20Control%20Seguimientos%202"/>
    </sheetNames>
    <sheetDataSet>
      <sheetData sheetId="0">
        <row r="2">
          <cell r="G2" t="str">
            <v>Enero</v>
          </cell>
          <cell r="H2" t="str">
            <v>Octubre</v>
          </cell>
        </row>
        <row r="5">
          <cell r="G5">
            <v>0.13417999999999999</v>
          </cell>
        </row>
        <row r="11">
          <cell r="R11" t="str">
            <v>Audiencia pública</v>
          </cell>
          <cell r="AB11" t="str">
            <v>Levantamiento de Veda</v>
          </cell>
        </row>
        <row r="12">
          <cell r="R12" t="str">
            <v>Solicitud del usuario</v>
          </cell>
          <cell r="AB12" t="str">
            <v>Sustracción de reservas</v>
          </cell>
        </row>
        <row r="13">
          <cell r="R13" t="str">
            <v>Consulta previa</v>
          </cell>
          <cell r="AB13" t="str">
            <v>Parques</v>
          </cell>
        </row>
        <row r="14">
          <cell r="R14" t="str">
            <v>Visita Aplazada (Seguimiento)</v>
          </cell>
        </row>
      </sheetData>
      <sheetData sheetId="1"/>
      <sheetData sheetId="2">
        <row r="2">
          <cell r="I2" t="str">
            <v>*</v>
          </cell>
        </row>
        <row r="5">
          <cell r="AV5">
            <v>0.85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Estado Empalme"/>
      <sheetName val="Hoja4"/>
      <sheetName val="Hoja3"/>
      <sheetName val="Hoja2"/>
      <sheetName val="Registro Control Tiempos"/>
      <sheetName val="Resumen Estadisticas"/>
      <sheetName val="Resumen estadístico"/>
      <sheetName val="Estado de Proyectos"/>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 val="Semaforos"/>
    </sheetNames>
    <sheetDataSet>
      <sheetData sheetId="0">
        <row r="11">
          <cell r="V11" t="str">
            <v>Archiva</v>
          </cell>
        </row>
        <row r="12">
          <cell r="V12" t="str">
            <v>Desiste</v>
          </cell>
        </row>
        <row r="13">
          <cell r="V13" t="str">
            <v>Niega</v>
          </cell>
        </row>
        <row r="14">
          <cell r="V14" t="str">
            <v>Otorga</v>
          </cell>
        </row>
        <row r="15">
          <cell r="V15" t="str">
            <v>Revoca</v>
          </cell>
        </row>
        <row r="16">
          <cell r="V16" t="str">
            <v>Define DAA</v>
          </cell>
        </row>
        <row r="17">
          <cell r="V17" t="str">
            <v>Requiere DAA</v>
          </cell>
        </row>
        <row r="18">
          <cell r="V18" t="str">
            <v>No requiere DAA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3"/>
    </xxl21:alternateUrls>
    <sheetNames>
      <sheetName val="Consolidado"/>
      <sheetName val="ODS"/>
      <sheetName val="Gráficas"/>
      <sheetName val="Metas"/>
      <sheetName val="Objetivos est"/>
      <sheetName val="OAP"/>
      <sheetName val="OTI"/>
      <sheetName val="SMPCA"/>
      <sheetName val="OAJ"/>
      <sheetName val="Sub.Evaluación LA"/>
      <sheetName val="Sub.Seguimiento LA"/>
      <sheetName val="SIPTA"/>
      <sheetName val="SAF"/>
      <sheetName val="Comunicaciones"/>
      <sheetName val="Control Interno"/>
      <sheetName val="OCDI"/>
    </sheetNames>
    <sheetDataSet>
      <sheetData sheetId="0" refreshError="1"/>
      <sheetData sheetId="1" refreshError="1"/>
      <sheetData sheetId="2">
        <row r="1">
          <cell r="C1" t="str">
            <v>Indicadores producto</v>
          </cell>
          <cell r="D1" t="str">
            <v>Indicadores de Gestión</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 Control Tiempos"/>
      <sheetName val="Hidrocarburos"/>
      <sheetName val="Infraestructura"/>
      <sheetName val="Minería"/>
      <sheetName val="Energía"/>
      <sheetName val="Agroquímicos"/>
    </sheetNames>
    <sheetDataSet>
      <sheetData sheetId="0">
        <row r="7">
          <cell r="C7">
            <v>42978</v>
          </cell>
        </row>
        <row r="9">
          <cell r="C9">
            <v>42978</v>
          </cell>
        </row>
      </sheetData>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ametros"/>
      <sheetName val="Control de Calidad"/>
      <sheetName val="Indicador estrategico"/>
      <sheetName val="Graficos Tiempo Promedio"/>
      <sheetName val="Solicitudes por estado"/>
      <sheetName val="Hoja1"/>
      <sheetName val="ESTADO DE TRAMITE"/>
      <sheetName val="Registro Control Tiempos"/>
      <sheetName val="Resumen Estadisticas"/>
      <sheetName val="Resumen estadístico"/>
      <sheetName val="Anexo 1 de Pago"/>
      <sheetName val="Estado de Proyectos"/>
      <sheetName val="Grafico LA Nueva"/>
      <sheetName val="Grafico LA Modificacion"/>
      <sheetName val="Decreto aplicable"/>
      <sheetName val="Proyectos PINES"/>
      <sheetName val="Bd Resoluciones"/>
      <sheetName val="Tiempos Años anteriores"/>
      <sheetName val="Informes de gestión"/>
      <sheetName val="Semaforo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s"/>
      <sheetName val="S"/>
      <sheetName val="H"/>
      <sheetName val="I"/>
      <sheetName val="E"/>
      <sheetName val="M"/>
      <sheetName val="A"/>
      <sheetName val="Anexo1"/>
      <sheetName val="R-2015"/>
      <sheetName val="1"/>
      <sheetName val="2"/>
      <sheetName val="Parametros"/>
      <sheetName val="BPH"/>
      <sheetName val="BPI"/>
      <sheetName val="BIE"/>
      <sheetName val="BPM"/>
      <sheetName val="Hoja1"/>
      <sheetName val="Contratistas"/>
      <sheetName val="Control de Terminos SIGOV 2016 "/>
      <sheetName val="Control%20de%20Terminos%20SIGOV"/>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olidado 2008"/>
      <sheetName val="MOV. TRANFRONTERIZO"/>
      <sheetName val="INVESTIGACION"/>
      <sheetName val="CITES"/>
      <sheetName val="SUSTRACCION DE RESERVA"/>
      <sheetName val="PERMISO FUERA LICENCIAS AMBIENT"/>
      <sheetName val="pendientes CITES"/>
      <sheetName val="Octubre"/>
      <sheetName val="% Evaluaciones Resueltas"/>
      <sheetName val="Tiempo de evaluación PROPUESTO"/>
      <sheetName val="Eficiencia_terminos"/>
      <sheetName val="Eficiencia_terminos (2)"/>
      <sheetName val="Tiempo de evaluación"/>
      <sheetName val="Hoja1"/>
      <sheetName val="Pendientes"/>
      <sheetName val="datoa paula"/>
      <sheetName val="% Evaluaciones Resueltas (2)"/>
      <sheetName val="Octubre 08-02(1)"/>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24">
          <cell r="C24" t="str">
            <v>Dentro de Término</v>
          </cell>
        </row>
      </sheetData>
      <sheetData sheetId="13"/>
      <sheetData sheetId="14">
        <row r="49">
          <cell r="B49">
            <v>1</v>
          </cell>
          <cell r="C49">
            <v>0</v>
          </cell>
          <cell r="D49">
            <v>12</v>
          </cell>
          <cell r="E49">
            <v>48</v>
          </cell>
        </row>
      </sheetData>
      <sheetData sheetId="15"/>
      <sheetData sheetId="16"/>
      <sheetData sheetId="1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sheetData sheetId="1"/>
      <sheetData sheetId="2"/>
      <sheetData sheetId="3"/>
      <sheetData sheetId="4"/>
      <sheetData sheetId="5"/>
      <sheetData sheetId="6"/>
      <sheetData sheetId="7"/>
      <sheetData sheetId="8">
        <row r="11">
          <cell r="N11" t="str">
            <v>AGROQUÍMICOS</v>
          </cell>
        </row>
        <row r="12">
          <cell r="N12" t="str">
            <v>ENERGÍA</v>
          </cell>
        </row>
        <row r="13">
          <cell r="N13" t="str">
            <v>ESPECIALES</v>
          </cell>
        </row>
        <row r="14">
          <cell r="N14" t="str">
            <v>HIDROCARBUROS</v>
          </cell>
        </row>
        <row r="15">
          <cell r="N15" t="str">
            <v>INFRAESTRUCTURA</v>
          </cell>
        </row>
        <row r="16">
          <cell r="N16" t="str">
            <v>MINERÍA</v>
          </cell>
        </row>
        <row r="17">
          <cell r="N17" t="str">
            <v>POSCONSUMO</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orial"/>
      <sheetName val="Parametros"/>
    </sheetNames>
    <sheetDataSet>
      <sheetData sheetId="0" refreshError="1"/>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gistros"/>
      <sheetName val="S"/>
      <sheetName val="H"/>
      <sheetName val="I"/>
      <sheetName val="E"/>
      <sheetName val="M"/>
      <sheetName val="A"/>
      <sheetName val="Anexo1"/>
      <sheetName val="R-2015"/>
      <sheetName val="1"/>
      <sheetName val="2"/>
      <sheetName val="Parametros"/>
      <sheetName val="BPH"/>
      <sheetName val="BPI"/>
      <sheetName val="BIE"/>
      <sheetName val="BPM"/>
      <sheetName val="Hoja1"/>
      <sheetName val="Contratist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de Proyectos"/>
      <sheetName val="Control de Calidad"/>
      <sheetName val="Indicador estrategico"/>
      <sheetName val="Graficos Tiempo Promedio"/>
      <sheetName val="Solicitudes por estado"/>
      <sheetName val="Estado Empalme"/>
      <sheetName val="Estadisticas AI 2016"/>
      <sheetName val="Hoja1"/>
      <sheetName val="Parametros"/>
      <sheetName val="Semaforos"/>
      <sheetName val="Hoja4"/>
      <sheetName val="Hoja5"/>
      <sheetName val="ESTADO SOLICITUDES"/>
      <sheetName val="Registro Control Tiempos"/>
      <sheetName val="Resumen Estadisticas"/>
      <sheetName val="Resumen estadístico"/>
      <sheetName val="Grafico LA Nueva"/>
      <sheetName val="Grafico LA Modificacion"/>
      <sheetName val="Grafico LA Nueva 2820"/>
      <sheetName val="Tiempos Año Anteriror"/>
      <sheetName val="Grafico LA Modificacion 2820"/>
      <sheetName val="Decreto aplicable"/>
      <sheetName val="Proyectos PINES"/>
      <sheetName val="Bd Resoluciones"/>
      <sheetName val="Tiempos Años anteriores"/>
      <sheetName val="Informes de gestión"/>
    </sheetNames>
    <sheetDataSet>
      <sheetData sheetId="0"/>
      <sheetData sheetId="1"/>
      <sheetData sheetId="2"/>
      <sheetData sheetId="3"/>
      <sheetData sheetId="4"/>
      <sheetData sheetId="5"/>
      <sheetData sheetId="6"/>
      <sheetData sheetId="7"/>
      <sheetData sheetId="8">
        <row r="11">
          <cell r="T11" t="str">
            <v>Resolución</v>
          </cell>
        </row>
        <row r="12">
          <cell r="T12" t="str">
            <v>Auto</v>
          </cell>
        </row>
        <row r="13">
          <cell r="T13" t="str">
            <v>Oficio</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BBE99-9A10-4182-A9CC-5792F49193DD}">
  <dimension ref="A2:B21"/>
  <sheetViews>
    <sheetView workbookViewId="0">
      <selection activeCell="B36" sqref="B36"/>
    </sheetView>
  </sheetViews>
  <sheetFormatPr baseColWidth="10" defaultColWidth="11.5" defaultRowHeight="15" x14ac:dyDescent="0.2"/>
  <cols>
    <col min="2" max="2" width="40.83203125" customWidth="1"/>
  </cols>
  <sheetData>
    <row r="2" spans="1:2" ht="16" x14ac:dyDescent="0.2">
      <c r="A2" s="295" t="s">
        <v>38</v>
      </c>
      <c r="B2" s="295"/>
    </row>
    <row r="3" spans="1:2" x14ac:dyDescent="0.2">
      <c r="A3" s="21"/>
      <c r="B3" s="21"/>
    </row>
    <row r="4" spans="1:2" ht="17" x14ac:dyDescent="0.2">
      <c r="A4" s="132" t="s">
        <v>39</v>
      </c>
      <c r="B4" s="133" t="s">
        <v>40</v>
      </c>
    </row>
    <row r="5" spans="1:2" ht="17" x14ac:dyDescent="0.2">
      <c r="A5" s="96">
        <v>1</v>
      </c>
      <c r="B5" s="134" t="s">
        <v>40</v>
      </c>
    </row>
    <row r="6" spans="1:2" ht="17" x14ac:dyDescent="0.2">
      <c r="A6" s="96">
        <v>2</v>
      </c>
      <c r="B6" s="134" t="s">
        <v>41</v>
      </c>
    </row>
    <row r="7" spans="1:2" ht="17" x14ac:dyDescent="0.2">
      <c r="A7" s="96">
        <v>3</v>
      </c>
      <c r="B7" s="134" t="s">
        <v>42</v>
      </c>
    </row>
    <row r="8" spans="1:2" ht="17" x14ac:dyDescent="0.2">
      <c r="A8" s="96">
        <v>4</v>
      </c>
      <c r="B8" s="134" t="s">
        <v>43</v>
      </c>
    </row>
    <row r="9" spans="1:2" ht="17" x14ac:dyDescent="0.2">
      <c r="A9" s="96">
        <v>5</v>
      </c>
      <c r="B9" s="134" t="s">
        <v>44</v>
      </c>
    </row>
    <row r="10" spans="1:2" ht="17" x14ac:dyDescent="0.2">
      <c r="A10" s="96">
        <v>6</v>
      </c>
      <c r="B10" s="134" t="s">
        <v>45</v>
      </c>
    </row>
    <row r="11" spans="1:2" ht="17" x14ac:dyDescent="0.2">
      <c r="A11" s="96">
        <v>7</v>
      </c>
      <c r="B11" s="134" t="s">
        <v>46</v>
      </c>
    </row>
    <row r="12" spans="1:2" ht="17" x14ac:dyDescent="0.2">
      <c r="A12" s="96">
        <v>8</v>
      </c>
      <c r="B12" s="134" t="s">
        <v>47</v>
      </c>
    </row>
    <row r="13" spans="1:2" ht="17" x14ac:dyDescent="0.2">
      <c r="A13" s="96">
        <v>9</v>
      </c>
      <c r="B13" s="134" t="s">
        <v>48</v>
      </c>
    </row>
    <row r="14" spans="1:2" ht="17" x14ac:dyDescent="0.2">
      <c r="A14" s="96">
        <v>10</v>
      </c>
      <c r="B14" s="134" t="s">
        <v>49</v>
      </c>
    </row>
    <row r="15" spans="1:2" ht="17" x14ac:dyDescent="0.2">
      <c r="A15" s="96">
        <v>11</v>
      </c>
      <c r="B15" s="134" t="s">
        <v>50</v>
      </c>
    </row>
    <row r="16" spans="1:2" ht="17" x14ac:dyDescent="0.2">
      <c r="A16" s="96">
        <v>12</v>
      </c>
      <c r="B16" s="134" t="s">
        <v>51</v>
      </c>
    </row>
    <row r="17" spans="1:2" ht="17" x14ac:dyDescent="0.2">
      <c r="A17" s="96">
        <v>13</v>
      </c>
      <c r="B17" s="134" t="s">
        <v>52</v>
      </c>
    </row>
    <row r="18" spans="1:2" ht="17" x14ac:dyDescent="0.2">
      <c r="A18" s="96">
        <v>14</v>
      </c>
      <c r="B18" s="134" t="s">
        <v>53</v>
      </c>
    </row>
    <row r="19" spans="1:2" ht="17" x14ac:dyDescent="0.2">
      <c r="A19" s="96">
        <v>15</v>
      </c>
      <c r="B19" s="134" t="s">
        <v>54</v>
      </c>
    </row>
    <row r="20" spans="1:2" ht="17" x14ac:dyDescent="0.2">
      <c r="A20" s="96">
        <v>16</v>
      </c>
      <c r="B20" s="134" t="s">
        <v>55</v>
      </c>
    </row>
    <row r="21" spans="1:2" ht="17" x14ac:dyDescent="0.2">
      <c r="A21" s="96">
        <v>17</v>
      </c>
      <c r="B21" s="134" t="s">
        <v>56</v>
      </c>
    </row>
  </sheetData>
  <mergeCells count="1">
    <mergeCell ref="A2:B2"/>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F43"/>
  <sheetViews>
    <sheetView showGridLines="0" topLeftCell="J1" zoomScale="120" zoomScaleNormal="120" zoomScalePageLayoutView="140" workbookViewId="0">
      <selection activeCell="AH7" sqref="AH7"/>
    </sheetView>
  </sheetViews>
  <sheetFormatPr baseColWidth="10" defaultColWidth="11.5" defaultRowHeight="15" x14ac:dyDescent="0.2"/>
  <cols>
    <col min="2" max="2" width="14" customWidth="1"/>
    <col min="3" max="3" width="20" style="5" customWidth="1"/>
    <col min="4" max="4" width="26.6640625" style="5" customWidth="1"/>
    <col min="5" max="5" width="19" customWidth="1"/>
    <col min="6" max="6" width="20" customWidth="1"/>
    <col min="8" max="8" width="14.5" customWidth="1"/>
    <col min="10" max="10" width="28.5" customWidth="1"/>
    <col min="11" max="11" width="15.5" customWidth="1"/>
    <col min="12" max="12" width="27" customWidth="1"/>
    <col min="13" max="13" width="18.83203125" customWidth="1"/>
    <col min="14" max="14" width="14.6640625" customWidth="1"/>
    <col min="15" max="15" width="11.5" customWidth="1"/>
    <col min="16" max="17" width="20.5" customWidth="1"/>
    <col min="18" max="18" width="25.5" hidden="1" customWidth="1"/>
    <col min="19" max="19" width="20.5" hidden="1" customWidth="1"/>
    <col min="20" max="20" width="14.6640625" hidden="1" customWidth="1"/>
    <col min="21" max="21" width="15.6640625" hidden="1" customWidth="1"/>
    <col min="22" max="22" width="15.5" hidden="1" customWidth="1"/>
    <col min="23" max="23" width="21.5" hidden="1" customWidth="1"/>
    <col min="24" max="24" width="14.1640625" customWidth="1"/>
    <col min="25" max="25" width="12.83203125" customWidth="1"/>
    <col min="26" max="26" width="20.5" customWidth="1"/>
    <col min="27" max="27" width="21.5" customWidth="1"/>
    <col min="28" max="28" width="25.83203125" customWidth="1"/>
    <col min="29" max="29" width="11.5" hidden="1" customWidth="1"/>
    <col min="30" max="30" width="17.33203125" hidden="1" customWidth="1"/>
    <col min="31" max="31" width="21.5" hidden="1" customWidth="1"/>
    <col min="32" max="32" width="37.5" hidden="1" customWidth="1"/>
  </cols>
  <sheetData>
    <row r="1" spans="1:32"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B1" s="366"/>
      <c r="AC1" s="366"/>
      <c r="AD1" s="367"/>
      <c r="AE1" s="366"/>
      <c r="AF1" s="366"/>
    </row>
    <row r="2" spans="1:32" s="1" customFormat="1" ht="25" customHeight="1" x14ac:dyDescent="0.2">
      <c r="E2" s="300"/>
      <c r="F2" s="300"/>
      <c r="G2" s="300"/>
      <c r="H2" s="300"/>
      <c r="I2" s="300"/>
      <c r="J2" s="300"/>
      <c r="K2" s="300"/>
      <c r="L2" s="300"/>
      <c r="M2" s="300"/>
      <c r="N2" s="300"/>
      <c r="O2" s="300"/>
      <c r="P2" s="300"/>
      <c r="Q2" s="300"/>
      <c r="R2" s="300"/>
      <c r="S2" s="300"/>
      <c r="T2" s="300"/>
      <c r="U2" s="300"/>
      <c r="V2" s="300"/>
      <c r="W2" s="300"/>
      <c r="X2" s="300"/>
      <c r="AB2" s="366"/>
      <c r="AC2" s="366"/>
      <c r="AD2" s="367"/>
      <c r="AE2" s="366"/>
      <c r="AF2" s="366"/>
    </row>
    <row r="3" spans="1:32" s="1" customFormat="1" ht="25" customHeight="1" x14ac:dyDescent="0.2">
      <c r="E3" s="300"/>
      <c r="F3" s="300"/>
      <c r="G3" s="300"/>
      <c r="H3" s="300"/>
      <c r="I3" s="300"/>
      <c r="J3" s="300"/>
      <c r="K3" s="300"/>
      <c r="L3" s="300"/>
      <c r="M3" s="300"/>
      <c r="N3" s="300"/>
      <c r="O3" s="300"/>
      <c r="P3" s="300"/>
      <c r="Q3" s="300"/>
      <c r="R3" s="300"/>
      <c r="S3" s="300"/>
      <c r="T3" s="300"/>
      <c r="U3" s="300"/>
      <c r="V3" s="300"/>
      <c r="W3" s="300"/>
      <c r="X3" s="300"/>
      <c r="AB3" s="366"/>
      <c r="AC3" s="366"/>
      <c r="AD3" s="367"/>
      <c r="AE3" s="366"/>
      <c r="AF3" s="366"/>
    </row>
    <row r="4" spans="1:32"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07" t="s">
        <v>135</v>
      </c>
      <c r="Z4" s="308"/>
      <c r="AA4" s="308"/>
      <c r="AB4" s="308"/>
      <c r="AC4" s="308"/>
      <c r="AD4" s="308"/>
      <c r="AE4" s="308"/>
      <c r="AF4" s="309"/>
    </row>
    <row r="5" spans="1:32" s="8" customFormat="1" ht="51.75" customHeight="1"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row>
    <row r="6" spans="1:32"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row>
    <row r="7" spans="1:32" ht="139.5" customHeight="1" x14ac:dyDescent="0.2">
      <c r="A7" s="297" t="s">
        <v>163</v>
      </c>
      <c r="B7" s="297" t="s">
        <v>164</v>
      </c>
      <c r="C7" s="297" t="s">
        <v>165</v>
      </c>
      <c r="D7" s="297" t="s">
        <v>195</v>
      </c>
      <c r="E7" s="297" t="s">
        <v>124</v>
      </c>
      <c r="F7" s="297" t="s">
        <v>125</v>
      </c>
      <c r="G7" s="297" t="s">
        <v>316</v>
      </c>
      <c r="H7" s="299" t="s">
        <v>316</v>
      </c>
      <c r="I7" s="299" t="s">
        <v>317</v>
      </c>
      <c r="J7" s="297" t="s">
        <v>316</v>
      </c>
      <c r="K7" s="297" t="s">
        <v>235</v>
      </c>
      <c r="L7" s="215" t="s">
        <v>318</v>
      </c>
      <c r="M7" s="215" t="s">
        <v>319</v>
      </c>
      <c r="N7" s="237" t="s">
        <v>174</v>
      </c>
      <c r="O7" s="215" t="s">
        <v>180</v>
      </c>
      <c r="P7" s="237">
        <v>0</v>
      </c>
      <c r="Q7" s="209">
        <v>0.95</v>
      </c>
      <c r="R7" s="222"/>
      <c r="S7" s="205"/>
      <c r="T7" s="205"/>
      <c r="U7" s="205"/>
      <c r="V7" s="216"/>
      <c r="W7" s="216"/>
      <c r="X7" s="335" t="s">
        <v>320</v>
      </c>
      <c r="Y7" s="214">
        <v>0.90200000000000002</v>
      </c>
      <c r="Z7" s="209">
        <f>+$Q$7</f>
        <v>0.95</v>
      </c>
      <c r="AA7" s="214">
        <f>+IF((Y7/Z7)&gt;100%,(8.33333%*6),((Y7/Z7)*(8.33333%*6)))</f>
        <v>0.47473665221052636</v>
      </c>
      <c r="AB7" s="238" t="s">
        <v>367</v>
      </c>
      <c r="AC7" s="236"/>
      <c r="AD7" s="78"/>
      <c r="AE7" s="80"/>
      <c r="AF7" s="81"/>
    </row>
    <row r="8" spans="1:32" ht="183" customHeight="1" x14ac:dyDescent="0.2">
      <c r="A8" s="297"/>
      <c r="B8" s="297"/>
      <c r="C8" s="297"/>
      <c r="D8" s="297"/>
      <c r="E8" s="297"/>
      <c r="F8" s="297"/>
      <c r="G8" s="297"/>
      <c r="H8" s="299"/>
      <c r="I8" s="299"/>
      <c r="J8" s="297"/>
      <c r="K8" s="297"/>
      <c r="L8" s="215" t="s">
        <v>321</v>
      </c>
      <c r="M8" s="239" t="s">
        <v>322</v>
      </c>
      <c r="N8" s="237" t="s">
        <v>257</v>
      </c>
      <c r="O8" s="215" t="s">
        <v>180</v>
      </c>
      <c r="P8" s="237"/>
      <c r="Q8" s="209">
        <v>0.9</v>
      </c>
      <c r="R8" s="215"/>
      <c r="S8" s="215"/>
      <c r="T8" s="209"/>
      <c r="U8" s="205"/>
      <c r="V8" s="209"/>
      <c r="W8" s="209"/>
      <c r="X8" s="335"/>
      <c r="Y8" s="214">
        <v>0</v>
      </c>
      <c r="Z8" s="209">
        <f>+$Q$8</f>
        <v>0.9</v>
      </c>
      <c r="AA8" s="209">
        <f>+IF((Y8/Z8)&gt;100%,(8.33333%*12),((Y8/Z8)*(8.33333%*12)))</f>
        <v>0</v>
      </c>
      <c r="AB8" s="238" t="s">
        <v>373</v>
      </c>
      <c r="AC8" s="236"/>
      <c r="AD8" s="78"/>
      <c r="AE8" s="80"/>
      <c r="AF8" s="81"/>
    </row>
    <row r="9" spans="1:32" ht="33" thickBot="1" x14ac:dyDescent="0.25">
      <c r="C9"/>
      <c r="D9"/>
      <c r="Z9" s="36" t="s">
        <v>192</v>
      </c>
      <c r="AA9" s="49">
        <f>AVERAGE(AA7:AA8)</f>
        <v>0.23736832610526318</v>
      </c>
      <c r="AD9" s="36" t="s">
        <v>193</v>
      </c>
      <c r="AE9" s="49" t="e">
        <f>AVERAGE(AE7:AE8)</f>
        <v>#DIV/0!</v>
      </c>
    </row>
    <row r="10" spans="1:32" x14ac:dyDescent="0.2">
      <c r="C10" s="18"/>
      <c r="D10" s="18"/>
      <c r="L10" s="52"/>
    </row>
    <row r="11" spans="1:32" x14ac:dyDescent="0.2">
      <c r="C11" s="18"/>
      <c r="D11" s="18"/>
      <c r="L11" s="52"/>
    </row>
    <row r="12" spans="1:32" x14ac:dyDescent="0.2">
      <c r="C12" s="18"/>
      <c r="D12" s="18"/>
    </row>
    <row r="13" spans="1:32" x14ac:dyDescent="0.2">
      <c r="C13" s="2"/>
      <c r="D13" s="2"/>
    </row>
    <row r="14" spans="1:32" x14ac:dyDescent="0.2">
      <c r="C14" s="2"/>
      <c r="D14" s="2"/>
    </row>
    <row r="15" spans="1:32" x14ac:dyDescent="0.2">
      <c r="C15" s="2"/>
      <c r="D15" s="2"/>
    </row>
    <row r="16" spans="1:32"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26">
    <mergeCell ref="C5:D5"/>
    <mergeCell ref="C7:C8"/>
    <mergeCell ref="D7:D8"/>
    <mergeCell ref="H7:H8"/>
    <mergeCell ref="G7:G8"/>
    <mergeCell ref="B7:B8"/>
    <mergeCell ref="E7:E8"/>
    <mergeCell ref="F7:F8"/>
    <mergeCell ref="K7:K8"/>
    <mergeCell ref="J7:J8"/>
    <mergeCell ref="I7:I8"/>
    <mergeCell ref="X7:X8"/>
    <mergeCell ref="E1:X3"/>
    <mergeCell ref="A4:K4"/>
    <mergeCell ref="E5:F5"/>
    <mergeCell ref="L4:Q5"/>
    <mergeCell ref="R4:W5"/>
    <mergeCell ref="X4:X5"/>
    <mergeCell ref="Y4:AF4"/>
    <mergeCell ref="Y5:AB5"/>
    <mergeCell ref="AC5:AF5"/>
    <mergeCell ref="G5:H5"/>
    <mergeCell ref="K5:K6"/>
    <mergeCell ref="A5:B5"/>
    <mergeCell ref="J5:J6"/>
    <mergeCell ref="A7:A8"/>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N79"/>
  <sheetViews>
    <sheetView showGridLines="0" topLeftCell="T1" zoomScale="120" zoomScaleNormal="120" zoomScalePageLayoutView="120" workbookViewId="0">
      <selection activeCell="AB7" sqref="AB7"/>
    </sheetView>
  </sheetViews>
  <sheetFormatPr baseColWidth="10" defaultColWidth="11.5" defaultRowHeight="15" x14ac:dyDescent="0.2"/>
  <cols>
    <col min="1" max="1" width="21.1640625" style="13" customWidth="1"/>
    <col min="2" max="2" width="17.83203125" style="13" customWidth="1"/>
    <col min="3" max="3" width="20" style="5" customWidth="1"/>
    <col min="4" max="4" width="26.6640625" style="5" customWidth="1"/>
    <col min="5" max="5" width="26.5" style="13" customWidth="1"/>
    <col min="6" max="6" width="18.1640625" style="13" customWidth="1"/>
    <col min="7" max="7" width="20.5" style="13" customWidth="1"/>
    <col min="8" max="8" width="15.5" style="13" customWidth="1"/>
    <col min="9" max="9" width="21.5" style="13" customWidth="1"/>
    <col min="10" max="10" width="16.5" style="13" customWidth="1"/>
    <col min="11" max="11" width="21.83203125" style="13" customWidth="1"/>
    <col min="12" max="12" width="23" style="13" customWidth="1"/>
    <col min="13" max="13" width="25.5" style="13" customWidth="1"/>
    <col min="14" max="14" width="13.5" style="13" customWidth="1"/>
    <col min="15" max="15" width="11.5" style="13" customWidth="1"/>
    <col min="16" max="16" width="20.33203125" style="13" customWidth="1"/>
    <col min="17" max="17" width="20.1640625" style="13" customWidth="1"/>
    <col min="18" max="18" width="25.33203125" style="13" customWidth="1"/>
    <col min="19" max="19" width="20.83203125" style="13" customWidth="1"/>
    <col min="20" max="20" width="17.83203125" style="13" customWidth="1"/>
    <col min="21" max="21" width="17.5" style="14" customWidth="1"/>
    <col min="22" max="22" width="16.6640625" style="14" customWidth="1"/>
    <col min="23" max="23" width="16.6640625" style="13" customWidth="1"/>
    <col min="24" max="24" width="16.33203125" style="13" customWidth="1"/>
    <col min="25" max="25" width="15.5" style="13" customWidth="1"/>
    <col min="26" max="26" width="16" style="13" customWidth="1"/>
    <col min="27" max="27" width="16.5" style="13" customWidth="1"/>
    <col min="28" max="28" width="60.83203125" style="13" customWidth="1"/>
    <col min="29" max="29" width="11.5" style="13" customWidth="1"/>
    <col min="30" max="30" width="12.5" style="13" customWidth="1"/>
    <col min="31" max="31" width="14.6640625" style="13" customWidth="1"/>
    <col min="32" max="32" width="57.1640625" style="13" customWidth="1"/>
    <col min="33" max="16384" width="11.5" style="13"/>
  </cols>
  <sheetData>
    <row r="1" spans="1:40"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B1" s="366"/>
      <c r="AC1" s="366"/>
      <c r="AD1" s="366"/>
      <c r="AE1" s="366"/>
      <c r="AF1" s="366"/>
      <c r="AG1" s="5"/>
      <c r="AH1" s="5"/>
      <c r="AI1" s="5"/>
      <c r="AJ1" s="5"/>
      <c r="AK1" s="5"/>
      <c r="AL1" s="5"/>
      <c r="AM1" s="5"/>
      <c r="AN1" s="5"/>
    </row>
    <row r="2" spans="1:40" s="1" customFormat="1" ht="25" customHeight="1" x14ac:dyDescent="0.2">
      <c r="E2" s="300"/>
      <c r="F2" s="300"/>
      <c r="G2" s="300"/>
      <c r="H2" s="300"/>
      <c r="I2" s="300"/>
      <c r="J2" s="300"/>
      <c r="K2" s="300"/>
      <c r="L2" s="300"/>
      <c r="M2" s="300"/>
      <c r="N2" s="300"/>
      <c r="O2" s="300"/>
      <c r="P2" s="300"/>
      <c r="Q2" s="300"/>
      <c r="R2" s="300"/>
      <c r="S2" s="300"/>
      <c r="T2" s="300"/>
      <c r="U2" s="300"/>
      <c r="V2" s="300"/>
      <c r="W2" s="300"/>
      <c r="X2" s="300"/>
      <c r="AB2" s="366"/>
      <c r="AC2" s="366"/>
      <c r="AD2" s="366"/>
      <c r="AE2" s="366"/>
      <c r="AF2" s="366"/>
      <c r="AG2" s="5"/>
      <c r="AH2" s="5"/>
      <c r="AI2" s="5"/>
      <c r="AJ2" s="5"/>
      <c r="AK2" s="5"/>
      <c r="AL2" s="5"/>
      <c r="AM2" s="5"/>
      <c r="AN2" s="5"/>
    </row>
    <row r="3" spans="1:40" s="1" customFormat="1" ht="25" customHeight="1" x14ac:dyDescent="0.2">
      <c r="E3" s="300"/>
      <c r="F3" s="300"/>
      <c r="G3" s="300"/>
      <c r="H3" s="300"/>
      <c r="I3" s="300"/>
      <c r="J3" s="300"/>
      <c r="K3" s="300"/>
      <c r="L3" s="300"/>
      <c r="M3" s="300"/>
      <c r="N3" s="300"/>
      <c r="O3" s="300"/>
      <c r="P3" s="300"/>
      <c r="Q3" s="300"/>
      <c r="R3" s="300"/>
      <c r="S3" s="300"/>
      <c r="T3" s="300"/>
      <c r="U3" s="300"/>
      <c r="V3" s="300"/>
      <c r="W3" s="300"/>
      <c r="X3" s="300"/>
      <c r="AB3" s="366"/>
      <c r="AC3" s="366"/>
      <c r="AD3" s="366"/>
      <c r="AE3" s="366"/>
      <c r="AF3" s="366"/>
      <c r="AG3" s="5"/>
      <c r="AH3" s="5"/>
      <c r="AI3" s="5"/>
      <c r="AJ3" s="5"/>
      <c r="AK3" s="5"/>
      <c r="AL3" s="5"/>
      <c r="AM3" s="5"/>
      <c r="AN3" s="5"/>
    </row>
    <row r="4" spans="1:40" s="8" customFormat="1" x14ac:dyDescent="0.2">
      <c r="A4" s="338" t="s">
        <v>131</v>
      </c>
      <c r="B4" s="338"/>
      <c r="C4" s="338"/>
      <c r="D4" s="338"/>
      <c r="E4" s="338"/>
      <c r="F4" s="338"/>
      <c r="G4" s="338"/>
      <c r="H4" s="338"/>
      <c r="I4" s="338"/>
      <c r="J4" s="338"/>
      <c r="K4" s="338"/>
      <c r="L4" s="336" t="s">
        <v>132</v>
      </c>
      <c r="M4" s="336"/>
      <c r="N4" s="336"/>
      <c r="O4" s="336"/>
      <c r="P4" s="336"/>
      <c r="Q4" s="336"/>
      <c r="R4" s="336" t="s">
        <v>133</v>
      </c>
      <c r="S4" s="336"/>
      <c r="T4" s="336"/>
      <c r="U4" s="336"/>
      <c r="V4" s="336"/>
      <c r="W4" s="336"/>
      <c r="X4" s="336" t="s">
        <v>134</v>
      </c>
      <c r="Y4" s="336" t="s">
        <v>135</v>
      </c>
      <c r="Z4" s="336"/>
      <c r="AA4" s="336"/>
      <c r="AB4" s="336"/>
      <c r="AC4" s="336"/>
      <c r="AD4" s="336"/>
      <c r="AE4" s="336"/>
      <c r="AF4" s="336"/>
      <c r="AG4" s="5"/>
      <c r="AH4" s="5"/>
      <c r="AI4" s="5"/>
      <c r="AJ4" s="5"/>
      <c r="AK4" s="5"/>
      <c r="AL4" s="5"/>
      <c r="AM4" s="5"/>
      <c r="AN4" s="5"/>
    </row>
    <row r="5" spans="1:40" s="8" customFormat="1" ht="36" customHeight="1" x14ac:dyDescent="0.2">
      <c r="A5" s="336" t="s">
        <v>136</v>
      </c>
      <c r="B5" s="336"/>
      <c r="C5" s="336" t="s">
        <v>14</v>
      </c>
      <c r="D5" s="336"/>
      <c r="E5" s="336" t="s">
        <v>137</v>
      </c>
      <c r="F5" s="336"/>
      <c r="G5" s="336" t="s">
        <v>138</v>
      </c>
      <c r="H5" s="336"/>
      <c r="I5" s="268" t="s">
        <v>205</v>
      </c>
      <c r="J5" s="337" t="s">
        <v>0</v>
      </c>
      <c r="K5" s="337" t="s">
        <v>140</v>
      </c>
      <c r="L5" s="336"/>
      <c r="M5" s="336"/>
      <c r="N5" s="336"/>
      <c r="O5" s="336"/>
      <c r="P5" s="336"/>
      <c r="Q5" s="336"/>
      <c r="R5" s="336"/>
      <c r="S5" s="336"/>
      <c r="T5" s="336"/>
      <c r="U5" s="336"/>
      <c r="V5" s="336"/>
      <c r="W5" s="336"/>
      <c r="X5" s="336"/>
      <c r="Y5" s="336" t="s">
        <v>141</v>
      </c>
      <c r="Z5" s="336"/>
      <c r="AA5" s="336"/>
      <c r="AB5" s="336"/>
      <c r="AC5" s="336" t="s">
        <v>142</v>
      </c>
      <c r="AD5" s="336"/>
      <c r="AE5" s="336"/>
      <c r="AF5" s="336"/>
      <c r="AG5" s="5"/>
      <c r="AH5" s="5"/>
      <c r="AI5" s="5"/>
      <c r="AJ5" s="5"/>
      <c r="AK5" s="5"/>
      <c r="AL5" s="5"/>
      <c r="AM5" s="5"/>
      <c r="AN5" s="5"/>
    </row>
    <row r="6" spans="1:40" s="8" customFormat="1" ht="32" x14ac:dyDescent="0.2">
      <c r="A6" s="269" t="s">
        <v>143</v>
      </c>
      <c r="B6" s="269" t="s">
        <v>144</v>
      </c>
      <c r="C6" s="269" t="s">
        <v>84</v>
      </c>
      <c r="D6" s="269" t="s">
        <v>89</v>
      </c>
      <c r="E6" s="269" t="s">
        <v>145</v>
      </c>
      <c r="F6" s="269" t="s">
        <v>146</v>
      </c>
      <c r="G6" s="269" t="s">
        <v>147</v>
      </c>
      <c r="H6" s="269" t="s">
        <v>148</v>
      </c>
      <c r="I6" s="269" t="s">
        <v>149</v>
      </c>
      <c r="J6" s="337"/>
      <c r="K6" s="337"/>
      <c r="L6" s="269" t="s">
        <v>132</v>
      </c>
      <c r="M6" s="269" t="s">
        <v>150</v>
      </c>
      <c r="N6" s="269" t="s">
        <v>151</v>
      </c>
      <c r="O6" s="269" t="s">
        <v>152</v>
      </c>
      <c r="P6" s="269" t="s">
        <v>153</v>
      </c>
      <c r="Q6" s="269" t="s">
        <v>154</v>
      </c>
      <c r="R6" s="269" t="s">
        <v>133</v>
      </c>
      <c r="S6" s="269" t="s">
        <v>155</v>
      </c>
      <c r="T6" s="269" t="s">
        <v>151</v>
      </c>
      <c r="U6" s="269" t="s">
        <v>152</v>
      </c>
      <c r="V6" s="269" t="s">
        <v>153</v>
      </c>
      <c r="W6" s="269" t="s">
        <v>156</v>
      </c>
      <c r="X6" s="269" t="s">
        <v>157</v>
      </c>
      <c r="Y6" s="269" t="s">
        <v>158</v>
      </c>
      <c r="Z6" s="269" t="s">
        <v>159</v>
      </c>
      <c r="AA6" s="269" t="s">
        <v>160</v>
      </c>
      <c r="AB6" s="269" t="s">
        <v>161</v>
      </c>
      <c r="AC6" s="269" t="s">
        <v>162</v>
      </c>
      <c r="AD6" s="269" t="s">
        <v>159</v>
      </c>
      <c r="AE6" s="269" t="s">
        <v>160</v>
      </c>
      <c r="AF6" s="269" t="s">
        <v>161</v>
      </c>
      <c r="AG6" s="5"/>
      <c r="AH6" s="5"/>
      <c r="AI6" s="5"/>
      <c r="AJ6" s="5"/>
      <c r="AK6" s="5"/>
      <c r="AL6" s="5"/>
      <c r="AM6" s="5"/>
      <c r="AN6" s="5"/>
    </row>
    <row r="7" spans="1:40" s="15" customFormat="1" ht="100.5" customHeight="1" x14ac:dyDescent="0.2">
      <c r="A7" s="297" t="s">
        <v>163</v>
      </c>
      <c r="B7" s="297" t="s">
        <v>164</v>
      </c>
      <c r="C7" s="297" t="s">
        <v>165</v>
      </c>
      <c r="D7" s="297" t="s">
        <v>195</v>
      </c>
      <c r="E7" s="297" t="s">
        <v>167</v>
      </c>
      <c r="F7" s="297" t="s">
        <v>128</v>
      </c>
      <c r="G7" s="297" t="s">
        <v>294</v>
      </c>
      <c r="H7" s="297" t="s">
        <v>295</v>
      </c>
      <c r="I7" s="297" t="s">
        <v>208</v>
      </c>
      <c r="J7" s="297" t="s">
        <v>296</v>
      </c>
      <c r="K7" s="205" t="s">
        <v>297</v>
      </c>
      <c r="L7" s="205" t="s">
        <v>298</v>
      </c>
      <c r="M7" s="205" t="s">
        <v>299</v>
      </c>
      <c r="N7" s="205" t="s">
        <v>174</v>
      </c>
      <c r="O7" s="205" t="s">
        <v>180</v>
      </c>
      <c r="P7" s="216">
        <v>1</v>
      </c>
      <c r="Q7" s="209">
        <v>0.98</v>
      </c>
      <c r="R7" s="203" t="s">
        <v>300</v>
      </c>
      <c r="S7" s="203" t="s">
        <v>301</v>
      </c>
      <c r="T7" s="205" t="s">
        <v>179</v>
      </c>
      <c r="U7" s="205" t="s">
        <v>180</v>
      </c>
      <c r="V7" s="205">
        <v>0</v>
      </c>
      <c r="W7" s="216">
        <v>1</v>
      </c>
      <c r="X7" s="297" t="s">
        <v>302</v>
      </c>
      <c r="Y7" s="240">
        <v>0.46</v>
      </c>
      <c r="Z7" s="241">
        <f>+$Q$7</f>
        <v>0.98</v>
      </c>
      <c r="AA7" s="242">
        <f>+Y7/Z7</f>
        <v>0.46938775510204084</v>
      </c>
      <c r="AB7" s="243" t="s">
        <v>355</v>
      </c>
      <c r="AC7" s="208">
        <v>1</v>
      </c>
      <c r="AD7" s="208">
        <f>+$W$7</f>
        <v>1</v>
      </c>
      <c r="AE7" s="244">
        <f>+IF((AC7/AD7)&gt;100%,(8.33333%*6),((AC7/AD7)*(8.33333%*6)))</f>
        <v>0.49999979999999999</v>
      </c>
      <c r="AF7" s="245" t="s">
        <v>383</v>
      </c>
    </row>
    <row r="8" spans="1:40" s="18" customFormat="1" ht="121.5" customHeight="1" x14ac:dyDescent="0.2">
      <c r="A8" s="297"/>
      <c r="B8" s="297"/>
      <c r="C8" s="297"/>
      <c r="D8" s="297"/>
      <c r="E8" s="297"/>
      <c r="F8" s="297"/>
      <c r="G8" s="297"/>
      <c r="H8" s="297"/>
      <c r="I8" s="297"/>
      <c r="J8" s="297"/>
      <c r="K8" s="205" t="s">
        <v>297</v>
      </c>
      <c r="L8" s="205" t="s">
        <v>303</v>
      </c>
      <c r="M8" s="205" t="s">
        <v>304</v>
      </c>
      <c r="N8" s="205" t="s">
        <v>174</v>
      </c>
      <c r="O8" s="205" t="s">
        <v>180</v>
      </c>
      <c r="P8" s="217">
        <v>0.88219999999999998</v>
      </c>
      <c r="Q8" s="216">
        <v>0.98</v>
      </c>
      <c r="R8" s="263"/>
      <c r="S8" s="263"/>
      <c r="T8" s="263"/>
      <c r="U8" s="263"/>
      <c r="V8" s="263"/>
      <c r="W8" s="264"/>
      <c r="X8" s="297"/>
      <c r="Y8" s="244">
        <v>0.81299999999999994</v>
      </c>
      <c r="Z8" s="208">
        <f>+$Q$8</f>
        <v>0.98</v>
      </c>
      <c r="AA8" s="242">
        <f>+IF((Y8/Z8)&gt;100%,(8.33333%*6),((Y8/Z8)*(8.33333%*6)))</f>
        <v>0.41479575244897954</v>
      </c>
      <c r="AB8" s="245" t="s">
        <v>356</v>
      </c>
      <c r="AC8" s="265"/>
      <c r="AD8" s="266"/>
      <c r="AE8" s="267"/>
      <c r="AF8" s="266"/>
    </row>
    <row r="9" spans="1:40" s="18" customFormat="1" ht="121.5" customHeight="1" x14ac:dyDescent="0.2">
      <c r="A9" s="297"/>
      <c r="B9" s="297"/>
      <c r="C9" s="297"/>
      <c r="D9" s="297"/>
      <c r="E9" s="205" t="s">
        <v>167</v>
      </c>
      <c r="F9" s="205" t="s">
        <v>127</v>
      </c>
      <c r="G9" s="205" t="s">
        <v>305</v>
      </c>
      <c r="H9" s="205" t="s">
        <v>306</v>
      </c>
      <c r="I9" s="297"/>
      <c r="J9" s="297"/>
      <c r="K9" s="205" t="s">
        <v>307</v>
      </c>
      <c r="L9" s="205" t="s">
        <v>308</v>
      </c>
      <c r="M9" s="205" t="s">
        <v>309</v>
      </c>
      <c r="N9" s="205" t="s">
        <v>174</v>
      </c>
      <c r="O9" s="205" t="s">
        <v>180</v>
      </c>
      <c r="P9" s="217">
        <v>0.96399999999999997</v>
      </c>
      <c r="Q9" s="246">
        <v>0.96499999999999997</v>
      </c>
      <c r="R9" s="263"/>
      <c r="S9" s="263"/>
      <c r="T9" s="263"/>
      <c r="U9" s="263"/>
      <c r="V9" s="263"/>
      <c r="W9" s="264"/>
      <c r="X9" s="205"/>
      <c r="Y9" s="244">
        <v>0.97150000000000003</v>
      </c>
      <c r="Z9" s="247">
        <f>+$Q$9</f>
        <v>0.96499999999999997</v>
      </c>
      <c r="AA9" s="242">
        <f>+IF((Y9/Z9)&gt;100%,(8.33333%*6),((Y9/Z9)*(8.33333%*6)))</f>
        <v>0.49999979999999999</v>
      </c>
      <c r="AB9" s="245" t="s">
        <v>357</v>
      </c>
      <c r="AC9" s="265"/>
      <c r="AD9" s="266"/>
      <c r="AE9" s="267"/>
      <c r="AF9" s="266"/>
    </row>
    <row r="10" spans="1:40" s="18" customFormat="1" ht="49" thickBot="1" x14ac:dyDescent="0.25">
      <c r="L10" s="70"/>
      <c r="U10" s="19"/>
      <c r="V10" s="19"/>
      <c r="Z10" s="36" t="s">
        <v>192</v>
      </c>
      <c r="AA10" s="49">
        <f>AVERAGE(AA7:AA9)</f>
        <v>0.46139443585034012</v>
      </c>
      <c r="AD10" s="36" t="s">
        <v>193</v>
      </c>
      <c r="AE10" s="49">
        <f>AVERAGE(AE7:AE9)</f>
        <v>0.49999979999999999</v>
      </c>
    </row>
    <row r="11" spans="1:40" s="18" customFormat="1" x14ac:dyDescent="0.2">
      <c r="L11" s="70"/>
      <c r="U11" s="19"/>
      <c r="V11" s="19"/>
    </row>
    <row r="12" spans="1:40" s="18" customFormat="1" x14ac:dyDescent="0.2">
      <c r="C12" s="2"/>
      <c r="D12" s="2"/>
      <c r="L12" s="70"/>
      <c r="U12" s="19"/>
      <c r="V12" s="19"/>
    </row>
    <row r="13" spans="1:40" s="18" customFormat="1" x14ac:dyDescent="0.2">
      <c r="C13" s="2"/>
      <c r="D13" s="2"/>
      <c r="L13" s="70"/>
      <c r="U13" s="19"/>
      <c r="V13" s="19"/>
    </row>
    <row r="14" spans="1:40" s="18" customFormat="1" ht="23" customHeight="1" x14ac:dyDescent="0.2">
      <c r="C14" s="2"/>
      <c r="D14" s="2"/>
      <c r="L14" s="70"/>
      <c r="U14" s="19"/>
      <c r="V14" s="19"/>
    </row>
    <row r="15" spans="1:40" s="18" customFormat="1" x14ac:dyDescent="0.2">
      <c r="C15" s="2"/>
      <c r="D15" s="2"/>
      <c r="L15" s="70"/>
      <c r="U15" s="19"/>
      <c r="V15" s="19"/>
    </row>
    <row r="16" spans="1:40" s="18" customFormat="1" x14ac:dyDescent="0.2">
      <c r="C16" s="2"/>
      <c r="D16" s="2"/>
      <c r="U16" s="19"/>
      <c r="V16" s="19"/>
    </row>
    <row r="17" spans="3:22" s="18" customFormat="1" x14ac:dyDescent="0.2">
      <c r="C17" s="2"/>
      <c r="D17" s="2"/>
      <c r="U17" s="19"/>
      <c r="V17" s="19"/>
    </row>
    <row r="18" spans="3:22" s="18" customFormat="1" x14ac:dyDescent="0.2">
      <c r="C18" s="2"/>
      <c r="D18" s="2"/>
      <c r="U18" s="19"/>
      <c r="V18" s="19"/>
    </row>
    <row r="19" spans="3:22" s="18" customFormat="1" x14ac:dyDescent="0.2">
      <c r="C19" s="2"/>
      <c r="D19" s="2"/>
      <c r="U19" s="19"/>
      <c r="V19" s="19"/>
    </row>
    <row r="20" spans="3:22" s="18" customFormat="1" x14ac:dyDescent="0.2">
      <c r="C20" s="2"/>
      <c r="D20" s="2"/>
      <c r="U20" s="19"/>
      <c r="V20" s="19"/>
    </row>
    <row r="21" spans="3:22" s="18" customFormat="1" x14ac:dyDescent="0.2">
      <c r="C21" s="2"/>
      <c r="D21" s="2"/>
      <c r="U21" s="19"/>
      <c r="V21" s="19"/>
    </row>
    <row r="22" spans="3:22" s="18" customFormat="1" x14ac:dyDescent="0.2">
      <c r="C22" s="2"/>
      <c r="D22" s="2"/>
      <c r="U22" s="19"/>
      <c r="V22" s="19"/>
    </row>
    <row r="23" spans="3:22" s="18" customFormat="1" x14ac:dyDescent="0.2">
      <c r="C23" s="2"/>
      <c r="D23" s="2"/>
      <c r="U23" s="19"/>
      <c r="V23" s="19"/>
    </row>
    <row r="24" spans="3:22" s="18" customFormat="1" x14ac:dyDescent="0.2">
      <c r="C24" s="2"/>
      <c r="D24" s="2"/>
      <c r="U24" s="19"/>
      <c r="V24" s="19"/>
    </row>
    <row r="25" spans="3:22" s="18" customFormat="1" x14ac:dyDescent="0.2">
      <c r="C25" s="2"/>
      <c r="D25" s="2"/>
      <c r="U25" s="19"/>
      <c r="V25" s="19"/>
    </row>
    <row r="26" spans="3:22" s="18" customFormat="1" x14ac:dyDescent="0.2">
      <c r="C26" s="2"/>
      <c r="D26" s="2"/>
      <c r="U26" s="19"/>
      <c r="V26" s="19"/>
    </row>
    <row r="27" spans="3:22" s="18" customFormat="1" x14ac:dyDescent="0.2">
      <c r="C27" s="2"/>
      <c r="D27" s="2"/>
      <c r="U27" s="19"/>
      <c r="V27" s="19"/>
    </row>
    <row r="28" spans="3:22" s="18" customFormat="1" x14ac:dyDescent="0.2">
      <c r="C28" s="2"/>
      <c r="D28" s="2"/>
      <c r="U28" s="19"/>
      <c r="V28" s="19"/>
    </row>
    <row r="29" spans="3:22" s="18" customFormat="1" x14ac:dyDescent="0.2">
      <c r="C29" s="2"/>
      <c r="D29" s="2"/>
      <c r="U29" s="19"/>
      <c r="V29" s="19"/>
    </row>
    <row r="30" spans="3:22" s="18" customFormat="1" x14ac:dyDescent="0.2">
      <c r="C30" s="2"/>
      <c r="D30" s="2"/>
      <c r="U30" s="19"/>
      <c r="V30" s="19"/>
    </row>
    <row r="31" spans="3:22" s="18" customFormat="1" x14ac:dyDescent="0.2">
      <c r="C31" s="2"/>
      <c r="D31" s="2"/>
      <c r="U31" s="19"/>
      <c r="V31" s="19"/>
    </row>
    <row r="32" spans="3:22" s="18" customFormat="1" x14ac:dyDescent="0.2">
      <c r="C32" s="2"/>
      <c r="D32" s="2"/>
      <c r="U32" s="19"/>
      <c r="V32" s="19"/>
    </row>
    <row r="33" spans="3:22" s="18" customFormat="1" x14ac:dyDescent="0.2">
      <c r="C33" s="2"/>
      <c r="D33" s="2"/>
      <c r="U33" s="19"/>
      <c r="V33" s="19"/>
    </row>
    <row r="34" spans="3:22" s="18" customFormat="1" x14ac:dyDescent="0.2">
      <c r="C34" s="2"/>
      <c r="D34" s="2"/>
      <c r="U34" s="19"/>
      <c r="V34" s="19"/>
    </row>
    <row r="35" spans="3:22" s="18" customFormat="1" x14ac:dyDescent="0.2">
      <c r="C35" s="2"/>
      <c r="D35" s="2"/>
      <c r="U35" s="19"/>
      <c r="V35" s="19"/>
    </row>
    <row r="36" spans="3:22" s="18" customFormat="1" x14ac:dyDescent="0.2">
      <c r="C36" s="2"/>
      <c r="D36" s="2"/>
      <c r="U36" s="19"/>
      <c r="V36" s="19"/>
    </row>
    <row r="37" spans="3:22" s="18" customFormat="1" x14ac:dyDescent="0.2">
      <c r="C37" s="2"/>
      <c r="D37" s="2"/>
      <c r="U37" s="19"/>
      <c r="V37" s="19"/>
    </row>
    <row r="38" spans="3:22" s="18" customFormat="1" x14ac:dyDescent="0.2">
      <c r="C38" s="2"/>
      <c r="D38" s="2"/>
      <c r="U38" s="19"/>
      <c r="V38" s="19"/>
    </row>
    <row r="39" spans="3:22" s="18" customFormat="1" x14ac:dyDescent="0.2">
      <c r="C39" s="2"/>
      <c r="D39" s="2"/>
      <c r="U39" s="19"/>
      <c r="V39" s="19"/>
    </row>
    <row r="40" spans="3:22" s="18" customFormat="1" x14ac:dyDescent="0.2">
      <c r="C40" s="2"/>
      <c r="D40" s="2"/>
      <c r="U40" s="19"/>
      <c r="V40" s="19"/>
    </row>
    <row r="41" spans="3:22" s="18" customFormat="1" x14ac:dyDescent="0.2">
      <c r="C41" s="2"/>
      <c r="D41" s="2"/>
      <c r="U41" s="19"/>
      <c r="V41" s="19"/>
    </row>
    <row r="42" spans="3:22" s="18" customFormat="1" x14ac:dyDescent="0.2">
      <c r="C42" s="2"/>
      <c r="D42" s="2"/>
      <c r="U42" s="19"/>
      <c r="V42" s="19"/>
    </row>
    <row r="43" spans="3:22" s="18" customFormat="1" x14ac:dyDescent="0.2">
      <c r="C43" s="5"/>
      <c r="D43" s="5"/>
      <c r="U43" s="19"/>
      <c r="V43" s="19"/>
    </row>
    <row r="44" spans="3:22" s="18" customFormat="1" x14ac:dyDescent="0.2">
      <c r="C44" s="5"/>
      <c r="D44" s="5"/>
      <c r="U44" s="19"/>
      <c r="V44" s="19"/>
    </row>
    <row r="45" spans="3:22" s="18" customFormat="1" x14ac:dyDescent="0.2">
      <c r="C45" s="5"/>
      <c r="D45" s="5"/>
      <c r="U45" s="19"/>
      <c r="V45" s="19"/>
    </row>
    <row r="46" spans="3:22" s="18" customFormat="1" x14ac:dyDescent="0.2">
      <c r="C46" s="5"/>
      <c r="D46" s="5"/>
      <c r="U46" s="19"/>
      <c r="V46" s="19"/>
    </row>
    <row r="47" spans="3:22" s="18" customFormat="1" x14ac:dyDescent="0.2">
      <c r="C47" s="5"/>
      <c r="D47" s="5"/>
      <c r="U47" s="19"/>
      <c r="V47" s="19"/>
    </row>
    <row r="48" spans="3:22" s="18" customFormat="1" x14ac:dyDescent="0.2">
      <c r="C48" s="5"/>
      <c r="D48" s="5"/>
      <c r="U48" s="19"/>
      <c r="V48" s="19"/>
    </row>
    <row r="49" spans="3:22" s="18" customFormat="1" x14ac:dyDescent="0.2">
      <c r="C49" s="5"/>
      <c r="D49" s="5"/>
      <c r="U49" s="19"/>
      <c r="V49" s="19"/>
    </row>
    <row r="50" spans="3:22" s="18" customFormat="1" x14ac:dyDescent="0.2">
      <c r="C50" s="5"/>
      <c r="D50" s="5"/>
      <c r="U50" s="19"/>
      <c r="V50" s="19"/>
    </row>
    <row r="51" spans="3:22" s="18" customFormat="1" x14ac:dyDescent="0.2">
      <c r="C51" s="5"/>
      <c r="D51" s="5"/>
      <c r="U51" s="19"/>
      <c r="V51" s="19"/>
    </row>
    <row r="52" spans="3:22" s="18" customFormat="1" x14ac:dyDescent="0.2">
      <c r="C52" s="5"/>
      <c r="D52" s="5"/>
      <c r="U52" s="19"/>
      <c r="V52" s="19"/>
    </row>
    <row r="53" spans="3:22" s="18" customFormat="1" x14ac:dyDescent="0.2">
      <c r="C53" s="5"/>
      <c r="D53" s="5"/>
      <c r="U53" s="19"/>
      <c r="V53" s="19"/>
    </row>
    <row r="54" spans="3:22" s="18" customFormat="1" x14ac:dyDescent="0.2">
      <c r="C54" s="5"/>
      <c r="D54" s="5"/>
      <c r="U54" s="19"/>
      <c r="V54" s="19"/>
    </row>
    <row r="55" spans="3:22" s="18" customFormat="1" x14ac:dyDescent="0.2">
      <c r="C55" s="5"/>
      <c r="D55" s="5"/>
      <c r="U55" s="19"/>
      <c r="V55" s="19"/>
    </row>
    <row r="56" spans="3:22" s="18" customFormat="1" x14ac:dyDescent="0.2">
      <c r="C56" s="5"/>
      <c r="D56" s="5"/>
      <c r="U56" s="19"/>
      <c r="V56" s="19"/>
    </row>
    <row r="57" spans="3:22" s="18" customFormat="1" x14ac:dyDescent="0.2">
      <c r="C57" s="5"/>
      <c r="D57" s="5"/>
      <c r="U57" s="19"/>
      <c r="V57" s="19"/>
    </row>
    <row r="58" spans="3:22" s="18" customFormat="1" x14ac:dyDescent="0.2">
      <c r="C58" s="5"/>
      <c r="D58" s="5"/>
      <c r="U58" s="19"/>
      <c r="V58" s="19"/>
    </row>
    <row r="59" spans="3:22" s="18" customFormat="1" x14ac:dyDescent="0.2">
      <c r="C59" s="5"/>
      <c r="D59" s="5"/>
      <c r="U59" s="19"/>
      <c r="V59" s="19"/>
    </row>
    <row r="60" spans="3:22" s="18" customFormat="1" x14ac:dyDescent="0.2">
      <c r="C60" s="5"/>
      <c r="D60" s="5"/>
      <c r="U60" s="19"/>
      <c r="V60" s="19"/>
    </row>
    <row r="61" spans="3:22" s="18" customFormat="1" x14ac:dyDescent="0.2">
      <c r="C61" s="5"/>
      <c r="D61" s="5"/>
      <c r="U61" s="19"/>
      <c r="V61" s="19"/>
    </row>
    <row r="62" spans="3:22" s="18" customFormat="1" x14ac:dyDescent="0.2">
      <c r="C62" s="5"/>
      <c r="D62" s="5"/>
      <c r="U62" s="19"/>
      <c r="V62" s="19"/>
    </row>
    <row r="63" spans="3:22" s="18" customFormat="1" x14ac:dyDescent="0.2">
      <c r="C63" s="5"/>
      <c r="D63" s="5"/>
      <c r="U63" s="19"/>
      <c r="V63" s="19"/>
    </row>
    <row r="64" spans="3:22" s="18" customFormat="1" x14ac:dyDescent="0.2">
      <c r="C64" s="5"/>
      <c r="D64" s="5"/>
      <c r="U64" s="19"/>
      <c r="V64" s="19"/>
    </row>
    <row r="65" spans="3:22" s="18" customFormat="1" x14ac:dyDescent="0.2">
      <c r="C65" s="5"/>
      <c r="D65" s="5"/>
      <c r="U65" s="19"/>
      <c r="V65" s="19"/>
    </row>
    <row r="66" spans="3:22" s="18" customFormat="1" x14ac:dyDescent="0.2">
      <c r="C66" s="5"/>
      <c r="D66" s="5"/>
      <c r="U66" s="19"/>
      <c r="V66" s="19"/>
    </row>
    <row r="67" spans="3:22" s="18" customFormat="1" x14ac:dyDescent="0.2">
      <c r="C67" s="5"/>
      <c r="D67" s="5"/>
      <c r="U67" s="19"/>
      <c r="V67" s="19"/>
    </row>
    <row r="68" spans="3:22" s="18" customFormat="1" x14ac:dyDescent="0.2">
      <c r="C68" s="5"/>
      <c r="D68" s="5"/>
      <c r="U68" s="19"/>
      <c r="V68" s="19"/>
    </row>
    <row r="69" spans="3:22" s="18" customFormat="1" x14ac:dyDescent="0.2">
      <c r="C69" s="5"/>
      <c r="D69" s="5"/>
      <c r="U69" s="19"/>
      <c r="V69" s="19"/>
    </row>
    <row r="70" spans="3:22" s="18" customFormat="1" x14ac:dyDescent="0.2">
      <c r="C70" s="5"/>
      <c r="D70" s="5"/>
      <c r="U70" s="19"/>
      <c r="V70" s="19"/>
    </row>
    <row r="71" spans="3:22" s="18" customFormat="1" x14ac:dyDescent="0.2">
      <c r="C71" s="5"/>
      <c r="D71" s="5"/>
      <c r="U71" s="19"/>
      <c r="V71" s="19"/>
    </row>
    <row r="72" spans="3:22" s="18" customFormat="1" x14ac:dyDescent="0.2">
      <c r="C72" s="5"/>
      <c r="D72" s="5"/>
      <c r="U72" s="19"/>
      <c r="V72" s="19"/>
    </row>
    <row r="73" spans="3:22" s="18" customFormat="1" x14ac:dyDescent="0.2">
      <c r="C73" s="5"/>
      <c r="D73" s="5"/>
      <c r="U73" s="19"/>
      <c r="V73" s="19"/>
    </row>
    <row r="74" spans="3:22" s="18" customFormat="1" x14ac:dyDescent="0.2">
      <c r="C74" s="5"/>
      <c r="D74" s="5"/>
      <c r="U74" s="19"/>
      <c r="V74" s="19"/>
    </row>
    <row r="75" spans="3:22" s="18" customFormat="1" x14ac:dyDescent="0.2">
      <c r="C75" s="5"/>
      <c r="D75" s="5"/>
      <c r="U75" s="19"/>
      <c r="V75" s="19"/>
    </row>
    <row r="76" spans="3:22" s="18" customFormat="1" x14ac:dyDescent="0.2">
      <c r="C76" s="5"/>
      <c r="D76" s="5"/>
      <c r="U76" s="19"/>
      <c r="V76" s="19"/>
    </row>
    <row r="77" spans="3:22" s="18" customFormat="1" x14ac:dyDescent="0.2">
      <c r="C77" s="5"/>
      <c r="D77" s="5"/>
      <c r="U77" s="19"/>
      <c r="V77" s="19"/>
    </row>
    <row r="78" spans="3:22" s="18" customFormat="1" x14ac:dyDescent="0.2">
      <c r="C78" s="5"/>
      <c r="D78" s="5"/>
      <c r="U78" s="19"/>
      <c r="V78" s="19"/>
    </row>
    <row r="79" spans="3:22" s="18" customFormat="1" x14ac:dyDescent="0.2">
      <c r="C79" s="5"/>
      <c r="D79" s="5"/>
      <c r="U79" s="19"/>
      <c r="V79" s="19"/>
    </row>
  </sheetData>
  <mergeCells count="25">
    <mergeCell ref="A7:A9"/>
    <mergeCell ref="B7:B9"/>
    <mergeCell ref="I7:I9"/>
    <mergeCell ref="J7:J9"/>
    <mergeCell ref="A5:B5"/>
    <mergeCell ref="A4:K4"/>
    <mergeCell ref="L4:Q5"/>
    <mergeCell ref="R4:W5"/>
    <mergeCell ref="X4:X5"/>
    <mergeCell ref="Y4:AF4"/>
    <mergeCell ref="E5:F5"/>
    <mergeCell ref="G5:H5"/>
    <mergeCell ref="K5:K6"/>
    <mergeCell ref="Y5:AB5"/>
    <mergeCell ref="AC5:AF5"/>
    <mergeCell ref="C5:D5"/>
    <mergeCell ref="C7:C9"/>
    <mergeCell ref="D7:D9"/>
    <mergeCell ref="E1:X3"/>
    <mergeCell ref="J5:J6"/>
    <mergeCell ref="X7:X8"/>
    <mergeCell ref="E7:E8"/>
    <mergeCell ref="F7:F8"/>
    <mergeCell ref="G7:G8"/>
    <mergeCell ref="H7:H8"/>
  </mergeCells>
  <pageMargins left="0.7" right="0.7" top="0.75" bottom="0.75" header="0.3" footer="0.3"/>
  <pageSetup paperSize="9" orientation="portrait" horizontalDpi="1200" verticalDpi="1200"/>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3"/>
  <sheetViews>
    <sheetView showGridLines="0" topLeftCell="M1" zoomScale="120" zoomScaleNormal="120" workbookViewId="0">
      <selection activeCell="AA2" sqref="AA2"/>
    </sheetView>
  </sheetViews>
  <sheetFormatPr baseColWidth="10" defaultColWidth="11.5" defaultRowHeight="15" x14ac:dyDescent="0.2"/>
  <cols>
    <col min="1" max="1" width="21.1640625" style="13" customWidth="1"/>
    <col min="2" max="2" width="17.83203125" style="13" customWidth="1"/>
    <col min="3" max="3" width="20" style="5" customWidth="1"/>
    <col min="4" max="4" width="26.6640625" style="5" customWidth="1"/>
    <col min="5" max="5" width="23" style="13" customWidth="1"/>
    <col min="6" max="6" width="18.1640625" style="13" customWidth="1"/>
    <col min="7" max="7" width="20.5" style="13" customWidth="1"/>
    <col min="8" max="8" width="14" style="13" customWidth="1"/>
    <col min="9" max="9" width="17.1640625" style="13" customWidth="1"/>
    <col min="10" max="10" width="16.5" style="13" customWidth="1"/>
    <col min="11" max="11" width="21.83203125" style="13" customWidth="1"/>
    <col min="12" max="12" width="31.83203125" style="13" customWidth="1"/>
    <col min="13" max="13" width="28.5" style="13" customWidth="1"/>
    <col min="14" max="14" width="16.33203125" style="13" customWidth="1"/>
    <col min="15" max="15" width="11.5" style="13" customWidth="1"/>
    <col min="16" max="16" width="20.33203125" style="13" customWidth="1"/>
    <col min="17" max="17" width="20.1640625" style="13" customWidth="1"/>
    <col min="18" max="18" width="26.6640625" style="13" customWidth="1"/>
    <col min="19" max="19" width="28.1640625" style="13" customWidth="1"/>
    <col min="20" max="20" width="14.5" style="13" customWidth="1"/>
    <col min="21" max="21" width="14.5" style="14" customWidth="1"/>
    <col min="22" max="22" width="16.6640625" style="14" customWidth="1"/>
    <col min="23" max="23" width="16.6640625" style="13" customWidth="1"/>
    <col min="24" max="24" width="16.33203125" style="13" customWidth="1"/>
    <col min="25" max="25" width="11.5" style="13" customWidth="1"/>
    <col min="26" max="26" width="16" style="13" customWidth="1"/>
    <col min="27" max="27" width="13.5" style="13" customWidth="1"/>
    <col min="28" max="28" width="55.6640625" style="13" customWidth="1"/>
    <col min="29" max="29" width="11.5" style="13" customWidth="1"/>
    <col min="30" max="30" width="17.83203125" style="13" customWidth="1"/>
    <col min="31" max="31" width="11.1640625" style="13" customWidth="1"/>
    <col min="32" max="32" width="60.6640625" style="13" customWidth="1"/>
    <col min="33" max="16384" width="11.5" style="13"/>
  </cols>
  <sheetData>
    <row r="1" spans="1:32"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row>
    <row r="2" spans="1:32" s="1" customFormat="1" ht="25" customHeight="1" x14ac:dyDescent="0.2">
      <c r="E2" s="300"/>
      <c r="F2" s="300"/>
      <c r="G2" s="300"/>
      <c r="H2" s="300"/>
      <c r="I2" s="300"/>
      <c r="J2" s="300"/>
      <c r="K2" s="300"/>
      <c r="L2" s="300"/>
      <c r="M2" s="300"/>
      <c r="N2" s="300"/>
      <c r="O2" s="300"/>
      <c r="P2" s="300"/>
      <c r="Q2" s="300"/>
      <c r="R2" s="300"/>
      <c r="S2" s="300"/>
      <c r="T2" s="300"/>
      <c r="U2" s="300"/>
      <c r="V2" s="300"/>
      <c r="W2" s="300"/>
      <c r="X2" s="300"/>
    </row>
    <row r="3" spans="1:32" s="1" customFormat="1" ht="25" customHeight="1" x14ac:dyDescent="0.2">
      <c r="E3" s="300"/>
      <c r="F3" s="300"/>
      <c r="G3" s="300"/>
      <c r="H3" s="300"/>
      <c r="I3" s="300"/>
      <c r="J3" s="300"/>
      <c r="K3" s="300"/>
      <c r="L3" s="300"/>
      <c r="M3" s="300"/>
      <c r="N3" s="300"/>
      <c r="O3" s="300"/>
      <c r="P3" s="300"/>
      <c r="Q3" s="300"/>
      <c r="R3" s="300"/>
      <c r="S3" s="300"/>
      <c r="T3" s="300"/>
      <c r="U3" s="300"/>
      <c r="V3" s="300"/>
      <c r="W3" s="300"/>
      <c r="X3" s="300"/>
    </row>
    <row r="4" spans="1:32"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row>
    <row r="5" spans="1:32" s="8" customFormat="1" ht="36" customHeight="1" x14ac:dyDescent="0.2">
      <c r="A5" s="342" t="s">
        <v>136</v>
      </c>
      <c r="B5" s="343"/>
      <c r="C5" s="310" t="s">
        <v>14</v>
      </c>
      <c r="D5" s="311"/>
      <c r="E5" s="342" t="s">
        <v>137</v>
      </c>
      <c r="F5" s="344"/>
      <c r="G5" s="342" t="s">
        <v>138</v>
      </c>
      <c r="H5" s="344"/>
      <c r="I5" s="34"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row>
    <row r="6" spans="1:32"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row>
    <row r="7" spans="1:32" s="15" customFormat="1" ht="89" customHeight="1" x14ac:dyDescent="0.2">
      <c r="A7" s="330" t="s">
        <v>163</v>
      </c>
      <c r="B7" s="330" t="s">
        <v>206</v>
      </c>
      <c r="C7" s="297" t="s">
        <v>165</v>
      </c>
      <c r="D7" s="297" t="s">
        <v>166</v>
      </c>
      <c r="E7" s="330" t="s">
        <v>86</v>
      </c>
      <c r="F7" s="327" t="s">
        <v>87</v>
      </c>
      <c r="G7" s="330" t="s">
        <v>196</v>
      </c>
      <c r="H7" s="330" t="s">
        <v>207</v>
      </c>
      <c r="I7" s="330" t="s">
        <v>208</v>
      </c>
      <c r="J7" s="330" t="s">
        <v>209</v>
      </c>
      <c r="K7" s="327" t="s">
        <v>338</v>
      </c>
      <c r="L7" s="203" t="s">
        <v>210</v>
      </c>
      <c r="M7" s="203" t="s">
        <v>211</v>
      </c>
      <c r="N7" s="203" t="s">
        <v>212</v>
      </c>
      <c r="O7" s="203" t="s">
        <v>180</v>
      </c>
      <c r="P7" s="202"/>
      <c r="Q7" s="216">
        <v>0.9</v>
      </c>
      <c r="R7" s="202"/>
      <c r="S7" s="202"/>
      <c r="T7" s="202"/>
      <c r="U7" s="202"/>
      <c r="V7" s="248"/>
      <c r="W7" s="248"/>
      <c r="X7" s="341" t="s">
        <v>213</v>
      </c>
      <c r="Y7" s="242">
        <v>0.88719999999999999</v>
      </c>
      <c r="Z7" s="209">
        <v>1</v>
      </c>
      <c r="AA7" s="242">
        <f>+IF((Y7/Z7)&gt;100%,(8.33333%*6),((Y7/Z7)*(8.33333%*6)))</f>
        <v>0.44359982255999997</v>
      </c>
      <c r="AB7" s="249" t="s">
        <v>377</v>
      </c>
      <c r="AC7" s="202"/>
      <c r="AD7" s="202"/>
      <c r="AE7" s="202"/>
      <c r="AF7" s="202"/>
    </row>
    <row r="8" spans="1:32" s="15" customFormat="1" ht="175.5" customHeight="1" x14ac:dyDescent="0.2">
      <c r="A8" s="330"/>
      <c r="B8" s="330"/>
      <c r="C8" s="297"/>
      <c r="D8" s="297"/>
      <c r="E8" s="330"/>
      <c r="F8" s="327"/>
      <c r="G8" s="330"/>
      <c r="H8" s="330"/>
      <c r="I8" s="330"/>
      <c r="J8" s="330"/>
      <c r="K8" s="327"/>
      <c r="L8" s="203" t="s">
        <v>214</v>
      </c>
      <c r="M8" s="203" t="s">
        <v>215</v>
      </c>
      <c r="N8" s="203" t="s">
        <v>174</v>
      </c>
      <c r="O8" s="203" t="s">
        <v>180</v>
      </c>
      <c r="P8" s="202"/>
      <c r="Q8" s="208">
        <v>0.95</v>
      </c>
      <c r="R8" s="203" t="s">
        <v>216</v>
      </c>
      <c r="S8" s="203" t="s">
        <v>217</v>
      </c>
      <c r="T8" s="203" t="s">
        <v>179</v>
      </c>
      <c r="U8" s="203" t="s">
        <v>180</v>
      </c>
      <c r="V8" s="248">
        <v>1</v>
      </c>
      <c r="W8" s="208">
        <v>1</v>
      </c>
      <c r="X8" s="341"/>
      <c r="Y8" s="244">
        <v>0.95050000000000001</v>
      </c>
      <c r="Z8" s="208">
        <v>0.96</v>
      </c>
      <c r="AA8" s="242">
        <f>+IF((Y8/Z8)&gt;100%,(8.33333%*6),((Y8/Z8)*(8.33333%*6)))</f>
        <v>0.4950518853125</v>
      </c>
      <c r="AB8" s="245" t="s">
        <v>339</v>
      </c>
      <c r="AC8" s="244">
        <v>0.71</v>
      </c>
      <c r="AD8" s="208">
        <f>+$W$8</f>
        <v>1</v>
      </c>
      <c r="AE8" s="242">
        <f>AC8/AD8</f>
        <v>0.71</v>
      </c>
      <c r="AF8" s="250" t="s">
        <v>380</v>
      </c>
    </row>
    <row r="9" spans="1:32" ht="156" customHeight="1" x14ac:dyDescent="0.2">
      <c r="A9" s="330"/>
      <c r="B9" s="330"/>
      <c r="C9" s="297"/>
      <c r="D9" s="297"/>
      <c r="E9" s="330"/>
      <c r="F9" s="327" t="s">
        <v>101</v>
      </c>
      <c r="G9" s="330"/>
      <c r="H9" s="330" t="s">
        <v>218</v>
      </c>
      <c r="I9" s="330" t="s">
        <v>170</v>
      </c>
      <c r="J9" s="330"/>
      <c r="K9" s="330" t="s">
        <v>219</v>
      </c>
      <c r="L9" s="203" t="s">
        <v>365</v>
      </c>
      <c r="M9" s="203" t="s">
        <v>366</v>
      </c>
      <c r="N9" s="203" t="s">
        <v>179</v>
      </c>
      <c r="O9" s="203" t="s">
        <v>180</v>
      </c>
      <c r="P9" s="202"/>
      <c r="Q9" s="208">
        <v>1</v>
      </c>
      <c r="R9" s="203" t="s">
        <v>188</v>
      </c>
      <c r="S9" s="205" t="s">
        <v>189</v>
      </c>
      <c r="T9" s="205" t="s">
        <v>179</v>
      </c>
      <c r="U9" s="205" t="s">
        <v>180</v>
      </c>
      <c r="V9" s="205"/>
      <c r="W9" s="209">
        <v>1</v>
      </c>
      <c r="X9" s="341"/>
      <c r="Y9" s="244">
        <v>0.5</v>
      </c>
      <c r="Z9" s="208">
        <v>1</v>
      </c>
      <c r="AA9" s="242">
        <f>Y9/Z9</f>
        <v>0.5</v>
      </c>
      <c r="AB9" s="245" t="s">
        <v>378</v>
      </c>
      <c r="AC9" s="251">
        <v>0.42709999999999998</v>
      </c>
      <c r="AD9" s="248">
        <f>W9</f>
        <v>1</v>
      </c>
      <c r="AE9" s="242">
        <f>+AC9/AD9</f>
        <v>0.42709999999999998</v>
      </c>
      <c r="AF9" s="202" t="s">
        <v>390</v>
      </c>
    </row>
    <row r="10" spans="1:32" ht="350.25" customHeight="1" x14ac:dyDescent="0.2">
      <c r="A10" s="330"/>
      <c r="B10" s="330"/>
      <c r="C10" s="297"/>
      <c r="D10" s="297"/>
      <c r="E10" s="330"/>
      <c r="F10" s="327"/>
      <c r="G10" s="330"/>
      <c r="H10" s="330"/>
      <c r="I10" s="330"/>
      <c r="J10" s="330"/>
      <c r="K10" s="330"/>
      <c r="L10" s="297" t="s">
        <v>221</v>
      </c>
      <c r="M10" s="299" t="s">
        <v>222</v>
      </c>
      <c r="N10" s="299" t="s">
        <v>179</v>
      </c>
      <c r="O10" s="299" t="s">
        <v>175</v>
      </c>
      <c r="P10" s="202"/>
      <c r="Q10" s="299">
        <v>4</v>
      </c>
      <c r="R10" s="203" t="s">
        <v>223</v>
      </c>
      <c r="S10" s="203" t="s">
        <v>224</v>
      </c>
      <c r="T10" s="203" t="s">
        <v>179</v>
      </c>
      <c r="U10" s="203" t="s">
        <v>175</v>
      </c>
      <c r="V10" s="202"/>
      <c r="W10" s="203">
        <v>14</v>
      </c>
      <c r="X10" s="341"/>
      <c r="Y10" s="340">
        <v>2</v>
      </c>
      <c r="Z10" s="340">
        <f>+$Q$10</f>
        <v>4</v>
      </c>
      <c r="AA10" s="339">
        <f>Y10/Z10</f>
        <v>0.5</v>
      </c>
      <c r="AB10" s="299" t="s">
        <v>379</v>
      </c>
      <c r="AC10" s="252">
        <v>10.5</v>
      </c>
      <c r="AD10" s="252">
        <f>+$W$10</f>
        <v>14</v>
      </c>
      <c r="AE10" s="242">
        <f>+AC10/AD10</f>
        <v>0.75</v>
      </c>
      <c r="AF10" s="250" t="s">
        <v>340</v>
      </c>
    </row>
    <row r="11" spans="1:32" ht="194.25" customHeight="1" x14ac:dyDescent="0.2">
      <c r="A11" s="330"/>
      <c r="B11" s="330"/>
      <c r="C11" s="297"/>
      <c r="D11" s="297"/>
      <c r="E11" s="330"/>
      <c r="F11" s="327"/>
      <c r="G11" s="330"/>
      <c r="H11" s="330"/>
      <c r="I11" s="330"/>
      <c r="J11" s="330"/>
      <c r="K11" s="330"/>
      <c r="L11" s="297"/>
      <c r="M11" s="299"/>
      <c r="N11" s="299"/>
      <c r="O11" s="299"/>
      <c r="P11" s="202"/>
      <c r="Q11" s="299"/>
      <c r="R11" s="203" t="s">
        <v>225</v>
      </c>
      <c r="S11" s="203" t="s">
        <v>220</v>
      </c>
      <c r="T11" s="203" t="s">
        <v>179</v>
      </c>
      <c r="U11" s="203" t="s">
        <v>180</v>
      </c>
      <c r="V11" s="202"/>
      <c r="W11" s="208">
        <v>0.25</v>
      </c>
      <c r="X11" s="341"/>
      <c r="Y11" s="340"/>
      <c r="Z11" s="340"/>
      <c r="AA11" s="339"/>
      <c r="AB11" s="299"/>
      <c r="AC11" s="242">
        <v>0.48980000000000001</v>
      </c>
      <c r="AD11" s="253">
        <v>1</v>
      </c>
      <c r="AE11" s="242">
        <f>+AC11/AD11</f>
        <v>0.48980000000000001</v>
      </c>
      <c r="AF11" s="250" t="s">
        <v>381</v>
      </c>
    </row>
    <row r="12" spans="1:32" ht="257.25" customHeight="1" x14ac:dyDescent="0.2">
      <c r="A12" s="330"/>
      <c r="B12" s="330"/>
      <c r="C12" s="297"/>
      <c r="D12" s="297"/>
      <c r="E12" s="330"/>
      <c r="F12" s="327"/>
      <c r="G12" s="330"/>
      <c r="H12" s="330"/>
      <c r="I12" s="330"/>
      <c r="J12" s="330"/>
      <c r="K12" s="330"/>
      <c r="L12" s="203" t="s">
        <v>341</v>
      </c>
      <c r="M12" s="203" t="s">
        <v>226</v>
      </c>
      <c r="N12" s="203" t="s">
        <v>174</v>
      </c>
      <c r="O12" s="203" t="s">
        <v>175</v>
      </c>
      <c r="P12" s="202"/>
      <c r="Q12" s="219">
        <v>90</v>
      </c>
      <c r="R12" s="203" t="s">
        <v>227</v>
      </c>
      <c r="S12" s="203" t="s">
        <v>343</v>
      </c>
      <c r="T12" s="203" t="s">
        <v>212</v>
      </c>
      <c r="U12" s="203" t="s">
        <v>180</v>
      </c>
      <c r="V12" s="202"/>
      <c r="W12" s="253">
        <v>1</v>
      </c>
      <c r="X12" s="341"/>
      <c r="Y12" s="254">
        <v>45</v>
      </c>
      <c r="Z12" s="255">
        <f>Q12</f>
        <v>90</v>
      </c>
      <c r="AA12" s="242">
        <f>Y12/Z12</f>
        <v>0.5</v>
      </c>
      <c r="AB12" s="250" t="s">
        <v>342</v>
      </c>
      <c r="AC12" s="242">
        <v>0.16500000000000001</v>
      </c>
      <c r="AD12" s="253">
        <v>0.25</v>
      </c>
      <c r="AE12" s="242">
        <f>+IF((AC12/AD12)&gt;1,1,(AC12/AD12))</f>
        <v>0.66</v>
      </c>
      <c r="AF12" s="245" t="s">
        <v>344</v>
      </c>
    </row>
    <row r="13" spans="1:32" ht="49" thickBot="1" x14ac:dyDescent="0.25">
      <c r="C13" s="2"/>
      <c r="D13" s="2"/>
      <c r="Z13" s="36" t="s">
        <v>192</v>
      </c>
      <c r="AA13" s="49">
        <f>AVERAGE(AA7:AA12)</f>
        <v>0.48773034157449996</v>
      </c>
      <c r="AD13" s="36" t="s">
        <v>193</v>
      </c>
      <c r="AE13" s="49">
        <f>AVERAGE(AE8:AE12)</f>
        <v>0.60738000000000003</v>
      </c>
    </row>
    <row r="14" spans="1:32" x14ac:dyDescent="0.2">
      <c r="C14" s="2"/>
      <c r="D14" s="2"/>
    </row>
    <row r="15" spans="1:32" x14ac:dyDescent="0.2">
      <c r="C15" s="2"/>
      <c r="D15" s="2"/>
    </row>
    <row r="16" spans="1:32"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39">
    <mergeCell ref="E1:X3"/>
    <mergeCell ref="X4:X5"/>
    <mergeCell ref="A4:K4"/>
    <mergeCell ref="Y5:AB5"/>
    <mergeCell ref="Y4:AF4"/>
    <mergeCell ref="AC5:AF5"/>
    <mergeCell ref="A5:B5"/>
    <mergeCell ref="R4:W5"/>
    <mergeCell ref="E5:F5"/>
    <mergeCell ref="G5:H5"/>
    <mergeCell ref="K5:K6"/>
    <mergeCell ref="L4:Q5"/>
    <mergeCell ref="J5:J6"/>
    <mergeCell ref="C5:D5"/>
    <mergeCell ref="A7:A12"/>
    <mergeCell ref="B7:B12"/>
    <mergeCell ref="E7:E12"/>
    <mergeCell ref="G7:G12"/>
    <mergeCell ref="F7:F8"/>
    <mergeCell ref="F9:F12"/>
    <mergeCell ref="C7:C12"/>
    <mergeCell ref="D7:D12"/>
    <mergeCell ref="J7:J12"/>
    <mergeCell ref="K7:K8"/>
    <mergeCell ref="K9:K12"/>
    <mergeCell ref="I7:I8"/>
    <mergeCell ref="H7:H8"/>
    <mergeCell ref="I9:I12"/>
    <mergeCell ref="H9:H12"/>
    <mergeCell ref="L10:L11"/>
    <mergeCell ref="M10:M11"/>
    <mergeCell ref="AA10:AA11"/>
    <mergeCell ref="AB10:AB11"/>
    <mergeCell ref="N10:N11"/>
    <mergeCell ref="O10:O11"/>
    <mergeCell ref="Q10:Q11"/>
    <mergeCell ref="Y10:Y11"/>
    <mergeCell ref="Z10:Z11"/>
    <mergeCell ref="X7:X12"/>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Y43"/>
  <sheetViews>
    <sheetView showGridLines="0" topLeftCell="H1" zoomScale="115" zoomScaleNormal="115" zoomScalePageLayoutView="130" workbookViewId="0">
      <selection activeCell="AB7" sqref="AB7"/>
    </sheetView>
  </sheetViews>
  <sheetFormatPr baseColWidth="10" defaultColWidth="9.1640625" defaultRowHeight="15" x14ac:dyDescent="0.2"/>
  <cols>
    <col min="1" max="1" width="18.83203125" customWidth="1"/>
    <col min="2" max="2" width="18.1640625" customWidth="1"/>
    <col min="3" max="3" width="20" style="5" customWidth="1"/>
    <col min="4" max="4" width="26.6640625" style="5" customWidth="1"/>
    <col min="5" max="5" width="21.6640625" customWidth="1"/>
    <col min="6" max="6" width="16.83203125" customWidth="1"/>
    <col min="7" max="8" width="14.5" customWidth="1"/>
    <col min="9" max="9" width="15.1640625" customWidth="1"/>
    <col min="10" max="10" width="19" customWidth="1"/>
    <col min="11" max="11" width="20.33203125" customWidth="1"/>
    <col min="12" max="12" width="22" customWidth="1"/>
    <col min="13" max="13" width="24.1640625" customWidth="1"/>
    <col min="14" max="14" width="18.33203125" customWidth="1"/>
    <col min="15" max="15" width="14.83203125" customWidth="1"/>
    <col min="16" max="16" width="9.1640625" customWidth="1"/>
    <col min="17" max="17" width="17.33203125" customWidth="1"/>
    <col min="18" max="18" width="14.33203125" hidden="1" customWidth="1"/>
    <col min="19" max="19" width="14" hidden="1" customWidth="1"/>
    <col min="20" max="20" width="16.6640625" hidden="1" customWidth="1"/>
    <col min="21" max="21" width="16.5" hidden="1" customWidth="1"/>
    <col min="22" max="22" width="14.1640625" hidden="1" customWidth="1"/>
    <col min="23" max="23" width="13.83203125" hidden="1" customWidth="1"/>
    <col min="24" max="24" width="21.5" customWidth="1"/>
    <col min="25" max="25" width="11.1640625" customWidth="1"/>
    <col min="26" max="26" width="15.33203125" customWidth="1"/>
    <col min="27" max="27" width="15.5" customWidth="1"/>
    <col min="28" max="28" width="68.33203125" customWidth="1"/>
    <col min="29" max="30" width="9.1640625" hidden="1" customWidth="1"/>
    <col min="31" max="32" width="16.1640625" hidden="1" customWidth="1"/>
  </cols>
  <sheetData>
    <row r="1" spans="1:77"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C1" s="366"/>
      <c r="AD1" s="366"/>
      <c r="AE1" s="366"/>
      <c r="AF1" s="366"/>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row>
    <row r="2" spans="1:77" s="1" customFormat="1" ht="25" customHeight="1" x14ac:dyDescent="0.2">
      <c r="E2" s="300"/>
      <c r="F2" s="300"/>
      <c r="G2" s="300"/>
      <c r="H2" s="300"/>
      <c r="I2" s="300"/>
      <c r="J2" s="300"/>
      <c r="K2" s="300"/>
      <c r="L2" s="300"/>
      <c r="M2" s="300"/>
      <c r="N2" s="300"/>
      <c r="O2" s="300"/>
      <c r="P2" s="300"/>
      <c r="Q2" s="300"/>
      <c r="R2" s="300"/>
      <c r="S2" s="300"/>
      <c r="T2" s="300"/>
      <c r="U2" s="300"/>
      <c r="V2" s="300"/>
      <c r="W2" s="300"/>
      <c r="X2" s="300"/>
      <c r="AC2" s="366"/>
      <c r="AD2" s="366"/>
      <c r="AE2" s="366"/>
      <c r="AF2" s="366"/>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row>
    <row r="3" spans="1:77" s="1" customFormat="1" ht="25" customHeight="1" x14ac:dyDescent="0.2">
      <c r="E3" s="300"/>
      <c r="F3" s="300"/>
      <c r="G3" s="300"/>
      <c r="H3" s="300"/>
      <c r="I3" s="300"/>
      <c r="J3" s="300"/>
      <c r="K3" s="300"/>
      <c r="L3" s="300"/>
      <c r="M3" s="300"/>
      <c r="N3" s="300"/>
      <c r="O3" s="300"/>
      <c r="P3" s="300"/>
      <c r="Q3" s="300"/>
      <c r="R3" s="300"/>
      <c r="S3" s="300"/>
      <c r="T3" s="300"/>
      <c r="U3" s="300"/>
      <c r="V3" s="300"/>
      <c r="W3" s="300"/>
      <c r="X3" s="300"/>
      <c r="AC3" s="366"/>
      <c r="AD3" s="366"/>
      <c r="AE3" s="366"/>
      <c r="AF3" s="366"/>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row>
    <row r="4" spans="1:77"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07" t="s">
        <v>135</v>
      </c>
      <c r="Z4" s="308"/>
      <c r="AA4" s="308"/>
      <c r="AB4" s="308"/>
      <c r="AC4" s="308"/>
      <c r="AD4" s="308"/>
      <c r="AE4" s="308"/>
      <c r="AF4" s="309"/>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row>
    <row r="5" spans="1:77" s="8" customFormat="1" ht="36" customHeight="1" x14ac:dyDescent="0.2">
      <c r="A5" s="342" t="s">
        <v>136</v>
      </c>
      <c r="B5" s="343"/>
      <c r="C5" s="310" t="s">
        <v>14</v>
      </c>
      <c r="D5" s="311"/>
      <c r="E5" s="342" t="s">
        <v>137</v>
      </c>
      <c r="F5" s="344"/>
      <c r="G5" s="342" t="s">
        <v>138</v>
      </c>
      <c r="H5" s="344"/>
      <c r="I5" s="34"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row>
    <row r="6" spans="1:77" s="43" customFormat="1" ht="45" x14ac:dyDescent="0.2">
      <c r="A6" s="41" t="s">
        <v>143</v>
      </c>
      <c r="B6" s="41" t="s">
        <v>144</v>
      </c>
      <c r="C6" s="26" t="s">
        <v>84</v>
      </c>
      <c r="D6" s="26" t="s">
        <v>89</v>
      </c>
      <c r="E6" s="41" t="s">
        <v>145</v>
      </c>
      <c r="F6" s="41" t="s">
        <v>146</v>
      </c>
      <c r="G6" s="41" t="s">
        <v>147</v>
      </c>
      <c r="H6" s="41" t="s">
        <v>148</v>
      </c>
      <c r="I6" s="41" t="s">
        <v>149</v>
      </c>
      <c r="J6" s="313"/>
      <c r="K6" s="313"/>
      <c r="L6" s="41" t="s">
        <v>132</v>
      </c>
      <c r="M6" s="41" t="s">
        <v>150</v>
      </c>
      <c r="N6" s="41" t="s">
        <v>151</v>
      </c>
      <c r="O6" s="41" t="s">
        <v>152</v>
      </c>
      <c r="P6" s="41" t="s">
        <v>153</v>
      </c>
      <c r="Q6" s="41" t="s">
        <v>154</v>
      </c>
      <c r="R6" s="41" t="s">
        <v>133</v>
      </c>
      <c r="S6" s="41" t="s">
        <v>155</v>
      </c>
      <c r="T6" s="41" t="s">
        <v>151</v>
      </c>
      <c r="U6" s="41" t="s">
        <v>152</v>
      </c>
      <c r="V6" s="41" t="s">
        <v>153</v>
      </c>
      <c r="W6" s="41" t="s">
        <v>156</v>
      </c>
      <c r="X6" s="41" t="s">
        <v>157</v>
      </c>
      <c r="Y6" s="41" t="s">
        <v>158</v>
      </c>
      <c r="Z6" s="41" t="s">
        <v>159</v>
      </c>
      <c r="AA6" s="41" t="s">
        <v>160</v>
      </c>
      <c r="AB6" s="41" t="s">
        <v>161</v>
      </c>
      <c r="AC6" s="41" t="s">
        <v>162</v>
      </c>
      <c r="AD6" s="41" t="s">
        <v>159</v>
      </c>
      <c r="AE6" s="41" t="s">
        <v>160</v>
      </c>
      <c r="AF6" s="41" t="s">
        <v>161</v>
      </c>
      <c r="AG6" s="42"/>
      <c r="AH6" s="42"/>
      <c r="AI6" s="42"/>
      <c r="AJ6" s="42"/>
      <c r="AK6" s="42"/>
      <c r="AL6" s="42"/>
      <c r="AM6" s="42"/>
      <c r="AN6" s="42"/>
      <c r="AO6" s="42"/>
      <c r="AP6" s="42"/>
      <c r="AQ6" s="42"/>
      <c r="AR6" s="42"/>
      <c r="AS6" s="42"/>
      <c r="AT6" s="42"/>
      <c r="AU6" s="42"/>
      <c r="AV6" s="42"/>
      <c r="AW6" s="42"/>
      <c r="AX6" s="42"/>
      <c r="AY6" s="42"/>
      <c r="AZ6" s="42"/>
      <c r="BA6" s="42"/>
      <c r="BB6" s="42"/>
      <c r="BC6" s="42"/>
      <c r="BD6" s="42"/>
      <c r="BE6" s="42"/>
      <c r="BF6" s="42"/>
      <c r="BG6" s="42"/>
      <c r="BH6" s="42"/>
      <c r="BI6" s="42"/>
      <c r="BJ6" s="42"/>
      <c r="BK6" s="42"/>
      <c r="BL6" s="42"/>
      <c r="BM6" s="42"/>
      <c r="BN6" s="42"/>
      <c r="BO6" s="42"/>
      <c r="BP6" s="42"/>
      <c r="BQ6" s="42"/>
      <c r="BR6" s="42"/>
      <c r="BS6" s="42"/>
      <c r="BT6" s="42"/>
      <c r="BU6" s="42"/>
      <c r="BV6" s="42"/>
      <c r="BW6" s="42"/>
      <c r="BX6" s="42"/>
      <c r="BY6" s="42"/>
    </row>
    <row r="7" spans="1:77" s="46" customFormat="1" ht="266.25" customHeight="1" x14ac:dyDescent="0.2">
      <c r="A7" s="330" t="s">
        <v>163</v>
      </c>
      <c r="B7" s="330" t="s">
        <v>164</v>
      </c>
      <c r="C7" s="297" t="s">
        <v>240</v>
      </c>
      <c r="D7" s="297" t="s">
        <v>241</v>
      </c>
      <c r="E7" s="330" t="s">
        <v>242</v>
      </c>
      <c r="F7" s="330" t="s">
        <v>100</v>
      </c>
      <c r="G7" s="330" t="s">
        <v>243</v>
      </c>
      <c r="H7" s="330" t="s">
        <v>244</v>
      </c>
      <c r="I7" s="330" t="s">
        <v>230</v>
      </c>
      <c r="J7" s="330" t="s">
        <v>245</v>
      </c>
      <c r="K7" s="330" t="s">
        <v>245</v>
      </c>
      <c r="L7" s="223" t="s">
        <v>246</v>
      </c>
      <c r="M7" s="223" t="s">
        <v>247</v>
      </c>
      <c r="N7" s="223" t="s">
        <v>174</v>
      </c>
      <c r="O7" s="223" t="s">
        <v>180</v>
      </c>
      <c r="P7" s="223"/>
      <c r="Q7" s="230">
        <v>0.95</v>
      </c>
      <c r="R7" s="223"/>
      <c r="S7" s="223"/>
      <c r="T7" s="223"/>
      <c r="U7" s="223"/>
      <c r="V7" s="223"/>
      <c r="W7" s="223"/>
      <c r="X7" s="330" t="s">
        <v>248</v>
      </c>
      <c r="Y7" s="233">
        <v>0.97</v>
      </c>
      <c r="Z7" s="232">
        <f>+$Q$7</f>
        <v>0.95</v>
      </c>
      <c r="AA7" s="232">
        <f>+IF((Y7/Z7)&gt;100%,(8.33333%*6),((Y7/Z7)*(8.33333%*6)))</f>
        <v>0.49999979999999999</v>
      </c>
      <c r="AB7" s="257" t="s">
        <v>382</v>
      </c>
      <c r="AC7" s="256"/>
      <c r="AD7" s="45"/>
      <c r="AE7" s="45"/>
      <c r="AF7" s="45"/>
      <c r="AG7" s="42"/>
      <c r="AH7" s="42"/>
      <c r="AI7" s="42"/>
      <c r="AJ7" s="42"/>
      <c r="AK7" s="42"/>
      <c r="AL7" s="42"/>
      <c r="AM7" s="42"/>
      <c r="AN7" s="42"/>
      <c r="AO7" s="42"/>
      <c r="AP7" s="42"/>
      <c r="AQ7" s="42"/>
      <c r="AR7" s="42"/>
      <c r="AS7" s="42"/>
      <c r="AT7" s="42"/>
      <c r="AU7" s="42"/>
      <c r="AV7" s="42"/>
      <c r="AW7" s="42"/>
      <c r="AX7" s="42"/>
      <c r="AY7" s="42"/>
      <c r="AZ7" s="42"/>
      <c r="BA7" s="42"/>
      <c r="BB7" s="42"/>
      <c r="BC7" s="42"/>
      <c r="BD7" s="42"/>
      <c r="BE7" s="42"/>
      <c r="BF7" s="42"/>
      <c r="BG7" s="42"/>
      <c r="BH7" s="42"/>
      <c r="BI7" s="42"/>
      <c r="BJ7" s="42"/>
      <c r="BK7" s="42"/>
      <c r="BL7" s="42"/>
      <c r="BM7" s="42"/>
      <c r="BN7" s="42"/>
      <c r="BO7" s="42"/>
      <c r="BP7" s="42"/>
      <c r="BQ7" s="42"/>
      <c r="BR7" s="42"/>
      <c r="BS7" s="42"/>
      <c r="BT7" s="42"/>
      <c r="BU7" s="42"/>
      <c r="BV7" s="42"/>
      <c r="BW7" s="42"/>
      <c r="BX7" s="42"/>
      <c r="BY7" s="42"/>
    </row>
    <row r="8" spans="1:77" s="42" customFormat="1" ht="226.5" customHeight="1" x14ac:dyDescent="0.2">
      <c r="A8" s="330"/>
      <c r="B8" s="330"/>
      <c r="C8" s="297"/>
      <c r="D8" s="297"/>
      <c r="E8" s="330"/>
      <c r="F8" s="330"/>
      <c r="G8" s="330"/>
      <c r="H8" s="330"/>
      <c r="I8" s="330"/>
      <c r="J8" s="330"/>
      <c r="K8" s="330"/>
      <c r="L8" s="223" t="s">
        <v>346</v>
      </c>
      <c r="M8" s="223" t="s">
        <v>249</v>
      </c>
      <c r="N8" s="223" t="s">
        <v>174</v>
      </c>
      <c r="O8" s="223" t="s">
        <v>175</v>
      </c>
      <c r="P8" s="223"/>
      <c r="Q8" s="223">
        <v>478</v>
      </c>
      <c r="R8" s="223"/>
      <c r="S8" s="223"/>
      <c r="T8" s="223"/>
      <c r="U8" s="223"/>
      <c r="V8" s="223"/>
      <c r="W8" s="223"/>
      <c r="X8" s="330"/>
      <c r="Y8" s="202">
        <v>220</v>
      </c>
      <c r="Z8" s="202">
        <v>462</v>
      </c>
      <c r="AA8" s="251">
        <f>IF((Y8/Z8)&gt;1,1,(Y8/Z8))</f>
        <v>0.47619047619047616</v>
      </c>
      <c r="AB8" s="258" t="s">
        <v>348</v>
      </c>
      <c r="AC8" s="256"/>
      <c r="AD8" s="45"/>
      <c r="AE8" s="45"/>
      <c r="AF8" s="45"/>
    </row>
    <row r="9" spans="1:77" ht="382.5" customHeight="1" x14ac:dyDescent="0.2">
      <c r="A9" s="330"/>
      <c r="B9" s="330"/>
      <c r="C9" s="297"/>
      <c r="D9" s="297"/>
      <c r="E9" s="330"/>
      <c r="F9" s="330"/>
      <c r="G9" s="330"/>
      <c r="H9" s="330"/>
      <c r="I9" s="330"/>
      <c r="J9" s="330"/>
      <c r="K9" s="330"/>
      <c r="L9" s="223" t="s">
        <v>250</v>
      </c>
      <c r="M9" s="223" t="s">
        <v>251</v>
      </c>
      <c r="N9" s="223" t="s">
        <v>179</v>
      </c>
      <c r="O9" s="223" t="s">
        <v>180</v>
      </c>
      <c r="P9" s="223"/>
      <c r="Q9" s="230">
        <v>0.56000000000000005</v>
      </c>
      <c r="R9" s="223"/>
      <c r="S9" s="223"/>
      <c r="T9" s="223"/>
      <c r="U9" s="223"/>
      <c r="V9" s="223"/>
      <c r="W9" s="223"/>
      <c r="X9" s="330"/>
      <c r="Y9" s="233">
        <v>0.4965</v>
      </c>
      <c r="Z9" s="232">
        <f>+$Q$9</f>
        <v>0.56000000000000005</v>
      </c>
      <c r="AA9" s="232">
        <f>+Y9/Z9</f>
        <v>0.88660714285714282</v>
      </c>
      <c r="AB9" s="259" t="s">
        <v>349</v>
      </c>
      <c r="AC9" s="256"/>
      <c r="AD9" s="45"/>
      <c r="AE9" s="45"/>
      <c r="AF9" s="45"/>
    </row>
    <row r="10" spans="1:77" ht="185.25" customHeight="1" x14ac:dyDescent="0.2">
      <c r="A10" s="330"/>
      <c r="B10" s="330"/>
      <c r="C10" s="205" t="s">
        <v>252</v>
      </c>
      <c r="D10" s="205" t="s">
        <v>253</v>
      </c>
      <c r="E10" s="330"/>
      <c r="F10" s="330"/>
      <c r="G10" s="330"/>
      <c r="H10" s="330"/>
      <c r="I10" s="330"/>
      <c r="J10" s="330"/>
      <c r="K10" s="218" t="s">
        <v>254</v>
      </c>
      <c r="L10" s="223" t="s">
        <v>255</v>
      </c>
      <c r="M10" s="223" t="s">
        <v>256</v>
      </c>
      <c r="N10" s="223" t="s">
        <v>257</v>
      </c>
      <c r="O10" s="223" t="s">
        <v>180</v>
      </c>
      <c r="P10" s="223"/>
      <c r="Q10" s="260">
        <v>7.0000000000000007E-2</v>
      </c>
      <c r="R10" s="223"/>
      <c r="S10" s="223"/>
      <c r="T10" s="223"/>
      <c r="U10" s="223"/>
      <c r="V10" s="223"/>
      <c r="W10" s="223"/>
      <c r="X10" s="330"/>
      <c r="Y10" s="248">
        <v>0</v>
      </c>
      <c r="Z10" s="248">
        <f>+$Q$10</f>
        <v>7.0000000000000007E-2</v>
      </c>
      <c r="AA10" s="251">
        <f>+IF((Y10/Z10)&gt;100%,(8.33333%*6),((Y10/Z10)*(8.33333%*6)))</f>
        <v>0</v>
      </c>
      <c r="AB10" s="257" t="s">
        <v>347</v>
      </c>
      <c r="AC10" s="256"/>
      <c r="AD10" s="45"/>
      <c r="AE10" s="45"/>
      <c r="AF10" s="45"/>
    </row>
    <row r="11" spans="1:77" ht="49" thickBot="1" x14ac:dyDescent="0.25">
      <c r="C11"/>
      <c r="D11"/>
      <c r="M11" s="52"/>
      <c r="Z11" s="36" t="s">
        <v>192</v>
      </c>
      <c r="AA11" s="49">
        <f>AVERAGE(AA7:AA10)</f>
        <v>0.46569935476190472</v>
      </c>
    </row>
    <row r="12" spans="1:77" x14ac:dyDescent="0.2">
      <c r="C12"/>
      <c r="D12"/>
      <c r="M12" s="52"/>
    </row>
    <row r="13" spans="1:77" x14ac:dyDescent="0.2">
      <c r="C13" s="2"/>
      <c r="D13" s="2"/>
      <c r="M13" s="52"/>
    </row>
    <row r="14" spans="1:77" x14ac:dyDescent="0.2">
      <c r="C14" s="2"/>
      <c r="D14" s="2"/>
      <c r="M14" s="89"/>
    </row>
    <row r="15" spans="1:77" x14ac:dyDescent="0.2">
      <c r="C15" s="2"/>
      <c r="D15" s="2"/>
    </row>
    <row r="16" spans="1:77"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26">
    <mergeCell ref="A7:A10"/>
    <mergeCell ref="B7:B10"/>
    <mergeCell ref="E7:E10"/>
    <mergeCell ref="F7:F10"/>
    <mergeCell ref="G7:G10"/>
    <mergeCell ref="C7:C9"/>
    <mergeCell ref="D7:D9"/>
    <mergeCell ref="Y5:AB5"/>
    <mergeCell ref="E5:F5"/>
    <mergeCell ref="E1:X3"/>
    <mergeCell ref="A4:K4"/>
    <mergeCell ref="L4:Q5"/>
    <mergeCell ref="R4:W5"/>
    <mergeCell ref="X4:X5"/>
    <mergeCell ref="Y4:AF4"/>
    <mergeCell ref="A5:B5"/>
    <mergeCell ref="AC5:AF5"/>
    <mergeCell ref="G5:H5"/>
    <mergeCell ref="J5:J6"/>
    <mergeCell ref="K5:K6"/>
    <mergeCell ref="C5:D5"/>
    <mergeCell ref="X7:X10"/>
    <mergeCell ref="K7:K9"/>
    <mergeCell ref="H7:H10"/>
    <mergeCell ref="I7:I10"/>
    <mergeCell ref="J7:J10"/>
  </mergeCells>
  <pageMargins left="0.7" right="0.7" top="0.75" bottom="0.75" header="0.3" footer="0.3"/>
  <pageSetup orientation="portrait" r:id="rId1"/>
  <drawing r:id="rId2"/>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K42"/>
  <sheetViews>
    <sheetView showGridLines="0" topLeftCell="L1" zoomScale="110" zoomScaleNormal="110" zoomScalePageLayoutView="130" workbookViewId="0">
      <selection activeCell="AD3" sqref="AD3"/>
    </sheetView>
  </sheetViews>
  <sheetFormatPr baseColWidth="10" defaultColWidth="9.1640625" defaultRowHeight="15" x14ac:dyDescent="0.2"/>
  <cols>
    <col min="1" max="1" width="20.33203125" customWidth="1"/>
    <col min="2" max="2" width="26.33203125" customWidth="1"/>
    <col min="3" max="3" width="20" style="5" customWidth="1"/>
    <col min="4" max="4" width="26.6640625" style="5" customWidth="1"/>
    <col min="5" max="5" width="25.1640625" customWidth="1"/>
    <col min="6" max="6" width="28.5" customWidth="1"/>
    <col min="7" max="8" width="18.1640625" customWidth="1"/>
    <col min="9" max="9" width="19" customWidth="1"/>
    <col min="10" max="10" width="18" customWidth="1"/>
    <col min="11" max="11" width="20" customWidth="1"/>
    <col min="12" max="12" width="19.33203125" customWidth="1"/>
    <col min="13" max="13" width="32" customWidth="1"/>
    <col min="14" max="14" width="14.5" customWidth="1"/>
    <col min="15" max="16" width="9.1640625" customWidth="1"/>
    <col min="17" max="17" width="14.6640625" style="77" customWidth="1"/>
    <col min="18" max="18" width="22.6640625" customWidth="1"/>
    <col min="19" max="19" width="31.5" customWidth="1"/>
    <col min="20" max="20" width="15" customWidth="1"/>
    <col min="21" max="23" width="9.1640625" customWidth="1"/>
    <col min="24" max="24" width="16.83203125" customWidth="1"/>
    <col min="26" max="26" width="18.33203125" customWidth="1"/>
    <col min="27" max="27" width="14.83203125" customWidth="1"/>
    <col min="28" max="28" width="43.1640625" customWidth="1"/>
    <col min="29" max="29" width="9.1640625" customWidth="1"/>
    <col min="30" max="30" width="14.1640625" customWidth="1"/>
    <col min="31" max="31" width="13.33203125" customWidth="1"/>
    <col min="32" max="32" width="60" customWidth="1"/>
  </cols>
  <sheetData>
    <row r="1" spans="1:89"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B1" s="366"/>
      <c r="AC1" s="366"/>
      <c r="AD1" s="366"/>
      <c r="AE1" s="366"/>
      <c r="AF1" s="366"/>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row>
    <row r="2" spans="1:89" s="1" customFormat="1" ht="25" customHeight="1" x14ac:dyDescent="0.2">
      <c r="E2" s="300"/>
      <c r="F2" s="300"/>
      <c r="G2" s="300"/>
      <c r="H2" s="300"/>
      <c r="I2" s="300"/>
      <c r="J2" s="300"/>
      <c r="K2" s="300"/>
      <c r="L2" s="300"/>
      <c r="M2" s="300"/>
      <c r="N2" s="300"/>
      <c r="O2" s="300"/>
      <c r="P2" s="300"/>
      <c r="Q2" s="300"/>
      <c r="R2" s="300"/>
      <c r="S2" s="300"/>
      <c r="T2" s="300"/>
      <c r="U2" s="300"/>
      <c r="V2" s="300"/>
      <c r="W2" s="300"/>
      <c r="X2" s="300"/>
      <c r="AB2" s="366"/>
      <c r="AC2" s="366"/>
      <c r="AD2" s="366"/>
      <c r="AE2" s="366"/>
      <c r="AF2" s="366"/>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row>
    <row r="3" spans="1:89" s="1" customFormat="1" ht="25" customHeight="1" x14ac:dyDescent="0.2">
      <c r="E3" s="300"/>
      <c r="F3" s="300"/>
      <c r="G3" s="300"/>
      <c r="H3" s="300"/>
      <c r="I3" s="300"/>
      <c r="J3" s="300"/>
      <c r="K3" s="300"/>
      <c r="L3" s="300"/>
      <c r="M3" s="300"/>
      <c r="N3" s="300"/>
      <c r="O3" s="300"/>
      <c r="P3" s="300"/>
      <c r="Q3" s="300"/>
      <c r="R3" s="300"/>
      <c r="S3" s="300"/>
      <c r="T3" s="300"/>
      <c r="U3" s="300"/>
      <c r="V3" s="300"/>
      <c r="W3" s="300"/>
      <c r="X3" s="300"/>
      <c r="AB3" s="366"/>
      <c r="AC3" s="366"/>
      <c r="AD3" s="366"/>
      <c r="AE3" s="366"/>
      <c r="AF3" s="366"/>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row>
    <row r="4" spans="1:89"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row>
    <row r="5" spans="1:89" s="8" customFormat="1" ht="36" customHeight="1"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row>
    <row r="6" spans="1:89" s="8" customFormat="1" ht="48"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row>
    <row r="7" spans="1:89" s="24" customFormat="1" ht="117.75" customHeight="1" x14ac:dyDescent="0.2">
      <c r="A7" s="297" t="s">
        <v>163</v>
      </c>
      <c r="B7" s="297" t="s">
        <v>164</v>
      </c>
      <c r="C7" s="345" t="s">
        <v>240</v>
      </c>
      <c r="D7" s="345" t="s">
        <v>258</v>
      </c>
      <c r="E7" s="297" t="s">
        <v>242</v>
      </c>
      <c r="F7" s="297" t="s">
        <v>110</v>
      </c>
      <c r="G7" s="297" t="s">
        <v>196</v>
      </c>
      <c r="H7" s="297" t="s">
        <v>244</v>
      </c>
      <c r="I7" s="297" t="s">
        <v>230</v>
      </c>
      <c r="J7" s="297" t="s">
        <v>259</v>
      </c>
      <c r="K7" s="205" t="s">
        <v>259</v>
      </c>
      <c r="L7" s="203" t="s">
        <v>260</v>
      </c>
      <c r="M7" s="205" t="s">
        <v>261</v>
      </c>
      <c r="N7" s="205" t="s">
        <v>174</v>
      </c>
      <c r="O7" s="205" t="s">
        <v>180</v>
      </c>
      <c r="P7" s="205"/>
      <c r="Q7" s="209">
        <v>0.95</v>
      </c>
      <c r="R7" s="205" t="s">
        <v>262</v>
      </c>
      <c r="S7" s="205" t="s">
        <v>263</v>
      </c>
      <c r="T7" s="205" t="s">
        <v>179</v>
      </c>
      <c r="U7" s="205" t="s">
        <v>180</v>
      </c>
      <c r="V7" s="205"/>
      <c r="W7" s="212">
        <v>0.3</v>
      </c>
      <c r="X7" s="298" t="s">
        <v>264</v>
      </c>
      <c r="Y7" s="242">
        <v>0.38600000000000001</v>
      </c>
      <c r="Z7" s="253">
        <f>+$Q$7</f>
        <v>0.95</v>
      </c>
      <c r="AA7" s="242">
        <f>+Y7/Z7</f>
        <v>0.40631578947368424</v>
      </c>
      <c r="AB7" s="245" t="s">
        <v>350</v>
      </c>
      <c r="AC7" s="212">
        <v>0.32219999999999999</v>
      </c>
      <c r="AD7" s="209">
        <f>+W7</f>
        <v>0.3</v>
      </c>
      <c r="AE7" s="212">
        <f>+IF((AC7/AD7)&gt;100%,(8.33333%*6),((AC7/AD7)*(8.33333%*6)))</f>
        <v>0.49999979999999999</v>
      </c>
      <c r="AF7" s="205" t="s">
        <v>351</v>
      </c>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row>
    <row r="8" spans="1:89" ht="116.25" customHeight="1" x14ac:dyDescent="0.2">
      <c r="A8" s="297"/>
      <c r="B8" s="297"/>
      <c r="C8" s="346"/>
      <c r="D8" s="346"/>
      <c r="E8" s="297"/>
      <c r="F8" s="297"/>
      <c r="G8" s="297"/>
      <c r="H8" s="297"/>
      <c r="I8" s="297"/>
      <c r="J8" s="297"/>
      <c r="K8" s="297" t="s">
        <v>384</v>
      </c>
      <c r="L8" s="205" t="s">
        <v>265</v>
      </c>
      <c r="M8" s="215" t="s">
        <v>266</v>
      </c>
      <c r="N8" s="205" t="s">
        <v>174</v>
      </c>
      <c r="O8" s="205" t="s">
        <v>180</v>
      </c>
      <c r="P8" s="205"/>
      <c r="Q8" s="209">
        <v>1</v>
      </c>
      <c r="R8" s="263"/>
      <c r="S8" s="263"/>
      <c r="T8" s="263"/>
      <c r="U8" s="263"/>
      <c r="V8" s="263"/>
      <c r="W8" s="263"/>
      <c r="X8" s="298"/>
      <c r="Y8" s="244">
        <v>0.99</v>
      </c>
      <c r="Z8" s="253">
        <f>+$Q$8</f>
        <v>1</v>
      </c>
      <c r="AA8" s="242">
        <f>+IF((Y8/Z8)&gt;100%,(8.33333%*6),((Y8/Z8)*(8.33333%*6)))</f>
        <v>0.49499980199999999</v>
      </c>
      <c r="AB8" s="255" t="s">
        <v>352</v>
      </c>
      <c r="AC8" s="263"/>
      <c r="AD8" s="263"/>
      <c r="AE8" s="263"/>
      <c r="AF8" s="263"/>
    </row>
    <row r="9" spans="1:89" ht="93.75" customHeight="1" x14ac:dyDescent="0.2">
      <c r="A9" s="297"/>
      <c r="B9" s="297"/>
      <c r="C9" s="346"/>
      <c r="D9" s="346"/>
      <c r="E9" s="297"/>
      <c r="F9" s="297"/>
      <c r="G9" s="297"/>
      <c r="H9" s="297"/>
      <c r="I9" s="297"/>
      <c r="J9" s="297"/>
      <c r="K9" s="297"/>
      <c r="L9" s="205" t="s">
        <v>267</v>
      </c>
      <c r="M9" s="215" t="s">
        <v>268</v>
      </c>
      <c r="N9" s="205" t="s">
        <v>174</v>
      </c>
      <c r="O9" s="205" t="s">
        <v>180</v>
      </c>
      <c r="P9" s="205"/>
      <c r="Q9" s="216">
        <v>1</v>
      </c>
      <c r="R9" s="263"/>
      <c r="S9" s="263"/>
      <c r="T9" s="263"/>
      <c r="U9" s="263"/>
      <c r="V9" s="263"/>
      <c r="W9" s="263"/>
      <c r="X9" s="298"/>
      <c r="Y9" s="244">
        <v>0.94</v>
      </c>
      <c r="Z9" s="253">
        <f>+$Q$9</f>
        <v>1</v>
      </c>
      <c r="AA9" s="242">
        <f t="shared" ref="AA9" si="0">+IF((Y9/Z9)&gt;100%,(8.33333%*6),((Y9/Z9)*(8.33333%*6)))</f>
        <v>0.46999981199999996</v>
      </c>
      <c r="AB9" s="261" t="s">
        <v>353</v>
      </c>
      <c r="AC9" s="263"/>
      <c r="AD9" s="263"/>
      <c r="AE9" s="263"/>
      <c r="AF9" s="263"/>
    </row>
    <row r="10" spans="1:89" ht="117" x14ac:dyDescent="0.2">
      <c r="A10" s="297"/>
      <c r="B10" s="297"/>
      <c r="C10" s="347"/>
      <c r="D10" s="347"/>
      <c r="E10" s="297"/>
      <c r="F10" s="297"/>
      <c r="G10" s="297"/>
      <c r="H10" s="297"/>
      <c r="I10" s="297"/>
      <c r="J10" s="297"/>
      <c r="K10" s="297"/>
      <c r="L10" s="203" t="s">
        <v>269</v>
      </c>
      <c r="M10" s="205" t="s">
        <v>270</v>
      </c>
      <c r="N10" s="205" t="s">
        <v>174</v>
      </c>
      <c r="O10" s="205" t="s">
        <v>175</v>
      </c>
      <c r="P10" s="205"/>
      <c r="Q10" s="211">
        <v>12500</v>
      </c>
      <c r="R10" s="263"/>
      <c r="S10" s="263"/>
      <c r="T10" s="263"/>
      <c r="U10" s="263"/>
      <c r="V10" s="263"/>
      <c r="W10" s="263"/>
      <c r="X10" s="298"/>
      <c r="Y10" s="262">
        <v>7741.9781000000003</v>
      </c>
      <c r="Z10" s="262">
        <f>$Q$10</f>
        <v>12500</v>
      </c>
      <c r="AA10" s="242">
        <f>+Y10/Z10</f>
        <v>0.61935824800000006</v>
      </c>
      <c r="AB10" s="205" t="s">
        <v>354</v>
      </c>
      <c r="AC10" s="263"/>
      <c r="AD10" s="263"/>
      <c r="AE10" s="263"/>
      <c r="AF10" s="263"/>
    </row>
    <row r="11" spans="1:89" ht="49" thickBot="1" x14ac:dyDescent="0.25">
      <c r="C11"/>
      <c r="D11"/>
      <c r="L11" s="52"/>
      <c r="T11" s="52"/>
      <c r="Z11" s="36" t="s">
        <v>192</v>
      </c>
      <c r="AA11" s="49">
        <f>AVERAGE(AA7:AA10)</f>
        <v>0.49766841286842112</v>
      </c>
      <c r="AD11" s="36" t="s">
        <v>193</v>
      </c>
      <c r="AE11" s="49">
        <f>AVERAGE(AE7:AE10)</f>
        <v>0.49999979999999999</v>
      </c>
    </row>
    <row r="12" spans="1:89" x14ac:dyDescent="0.2">
      <c r="C12" s="2"/>
      <c r="D12" s="2"/>
    </row>
    <row r="13" spans="1:89" x14ac:dyDescent="0.2">
      <c r="C13" s="2"/>
      <c r="D13" s="2"/>
      <c r="L13" s="52"/>
    </row>
    <row r="14" spans="1:89" x14ac:dyDescent="0.2">
      <c r="C14" s="2"/>
      <c r="D14" s="2"/>
      <c r="L14" s="52"/>
    </row>
    <row r="15" spans="1:89" x14ac:dyDescent="0.2">
      <c r="C15" s="2"/>
      <c r="D15" s="2"/>
      <c r="L15" s="52"/>
    </row>
    <row r="16" spans="1:89" x14ac:dyDescent="0.2">
      <c r="C16" s="2"/>
      <c r="D16" s="2"/>
      <c r="L16" s="52"/>
    </row>
    <row r="17" spans="3:12" x14ac:dyDescent="0.2">
      <c r="C17" s="2"/>
      <c r="D17" s="2"/>
      <c r="L17" s="52"/>
    </row>
    <row r="18" spans="3:12" x14ac:dyDescent="0.2">
      <c r="C18" s="2"/>
      <c r="D18" s="2"/>
    </row>
    <row r="19" spans="3:12" x14ac:dyDescent="0.2">
      <c r="C19" s="2"/>
      <c r="D19" s="2"/>
    </row>
    <row r="20" spans="3:12" x14ac:dyDescent="0.2">
      <c r="C20" s="2"/>
      <c r="D20" s="2"/>
    </row>
    <row r="21" spans="3:12" x14ac:dyDescent="0.2">
      <c r="C21" s="2"/>
      <c r="D21" s="2"/>
    </row>
    <row r="22" spans="3:12" x14ac:dyDescent="0.2">
      <c r="C22" s="2"/>
      <c r="D22" s="2"/>
    </row>
    <row r="23" spans="3:12" x14ac:dyDescent="0.2">
      <c r="C23" s="2"/>
      <c r="D23" s="2"/>
    </row>
    <row r="24" spans="3:12" x14ac:dyDescent="0.2">
      <c r="C24" s="2"/>
      <c r="D24" s="2"/>
    </row>
    <row r="25" spans="3:12" x14ac:dyDescent="0.2">
      <c r="C25" s="2"/>
      <c r="D25" s="2"/>
    </row>
    <row r="26" spans="3:12" x14ac:dyDescent="0.2">
      <c r="C26" s="2"/>
      <c r="D26" s="2"/>
    </row>
    <row r="27" spans="3:12" x14ac:dyDescent="0.2">
      <c r="C27" s="2"/>
      <c r="D27" s="2"/>
    </row>
    <row r="28" spans="3:12" x14ac:dyDescent="0.2">
      <c r="C28" s="2"/>
      <c r="D28" s="2"/>
    </row>
    <row r="29" spans="3:12" x14ac:dyDescent="0.2">
      <c r="C29" s="2"/>
      <c r="D29" s="2"/>
    </row>
    <row r="30" spans="3:12" x14ac:dyDescent="0.2">
      <c r="C30" s="2"/>
      <c r="D30" s="2"/>
    </row>
    <row r="31" spans="3:12" x14ac:dyDescent="0.2">
      <c r="C31" s="2"/>
      <c r="D31" s="2"/>
    </row>
    <row r="32" spans="3:12"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sheetData>
  <mergeCells count="26">
    <mergeCell ref="K5:K6"/>
    <mergeCell ref="Y5:AB5"/>
    <mergeCell ref="E1:X3"/>
    <mergeCell ref="A4:K4"/>
    <mergeCell ref="L4:Q5"/>
    <mergeCell ref="R4:W5"/>
    <mergeCell ref="X4:X5"/>
    <mergeCell ref="Y4:AF4"/>
    <mergeCell ref="A5:B5"/>
    <mergeCell ref="AC5:AF5"/>
    <mergeCell ref="E5:F5"/>
    <mergeCell ref="G5:H5"/>
    <mergeCell ref="J5:J6"/>
    <mergeCell ref="C5:D5"/>
    <mergeCell ref="X7:X10"/>
    <mergeCell ref="J7:J10"/>
    <mergeCell ref="I7:I10"/>
    <mergeCell ref="K8:K10"/>
    <mergeCell ref="A7:A10"/>
    <mergeCell ref="B7:B10"/>
    <mergeCell ref="E7:E10"/>
    <mergeCell ref="G7:G10"/>
    <mergeCell ref="H7:H10"/>
    <mergeCell ref="F7:F10"/>
    <mergeCell ref="C7:C10"/>
    <mergeCell ref="D7:D10"/>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B43"/>
  <sheetViews>
    <sheetView showGridLines="0" topLeftCell="Z1" zoomScale="130" zoomScaleNormal="130" zoomScalePageLayoutView="115" workbookViewId="0">
      <selection activeCell="AD3" sqref="AD3"/>
    </sheetView>
  </sheetViews>
  <sheetFormatPr baseColWidth="10" defaultColWidth="11.5" defaultRowHeight="22.5" customHeight="1" x14ac:dyDescent="0.2"/>
  <cols>
    <col min="1" max="1" width="18.1640625" style="5" customWidth="1"/>
    <col min="2" max="2" width="24" style="5" customWidth="1"/>
    <col min="3" max="3" width="20" style="5" customWidth="1"/>
    <col min="4" max="4" width="26.6640625" style="5" customWidth="1"/>
    <col min="5" max="5" width="28.5" style="5" customWidth="1"/>
    <col min="6" max="6" width="29.33203125" style="5" customWidth="1"/>
    <col min="7" max="7" width="20.1640625" style="5" customWidth="1"/>
    <col min="8" max="8" width="19.1640625" style="5" customWidth="1"/>
    <col min="9" max="9" width="19.5" style="6" customWidth="1"/>
    <col min="10" max="10" width="21.1640625" style="5" customWidth="1"/>
    <col min="11" max="11" width="16.33203125" style="5" customWidth="1"/>
    <col min="12" max="12" width="53.5" style="5" customWidth="1"/>
    <col min="13" max="13" width="34.5" style="5" customWidth="1"/>
    <col min="14" max="14" width="18.33203125" style="5" customWidth="1"/>
    <col min="15" max="15" width="16.33203125" style="5" customWidth="1"/>
    <col min="16" max="16" width="17.5" style="5" customWidth="1"/>
    <col min="17" max="17" width="14.1640625" style="7" customWidth="1"/>
    <col min="18" max="18" width="17.1640625" style="5" customWidth="1"/>
    <col min="19" max="19" width="22.5" style="5" customWidth="1"/>
    <col min="20" max="20" width="14.5" style="5" customWidth="1"/>
    <col min="21" max="21" width="19.83203125" style="5" customWidth="1"/>
    <col min="22" max="22" width="21" style="5" customWidth="1"/>
    <col min="23" max="23" width="20.33203125" style="5" customWidth="1"/>
    <col min="24" max="24" width="20.6640625" style="5" customWidth="1"/>
    <col min="25" max="25" width="15.33203125" style="5" customWidth="1"/>
    <col min="26" max="26" width="16.6640625" style="5" customWidth="1"/>
    <col min="27" max="27" width="22.5" style="5" customWidth="1"/>
    <col min="28" max="28" width="51.83203125" style="5" customWidth="1"/>
    <col min="29" max="29" width="14.5" style="5" customWidth="1"/>
    <col min="30" max="30" width="20" style="5" customWidth="1"/>
    <col min="31" max="31" width="24.5" style="5" customWidth="1"/>
    <col min="32" max="32" width="37.5" style="5" customWidth="1"/>
    <col min="33" max="34" width="11.5" style="5" customWidth="1"/>
    <col min="35" max="35" width="87.1640625" style="5" customWidth="1"/>
    <col min="36" max="38" width="11.5" style="5" customWidth="1"/>
    <col min="39" max="39" width="78.1640625" style="5" customWidth="1"/>
    <col min="40" max="42" width="11.5" style="5"/>
    <col min="43" max="43" width="87.1640625" style="5" customWidth="1"/>
    <col min="44" max="46" width="11.5" style="5"/>
    <col min="47" max="47" width="78.1640625" style="5" customWidth="1"/>
    <col min="48" max="50" width="11.5" style="5"/>
    <col min="51" max="51" width="87.1640625" style="5" customWidth="1"/>
    <col min="52" max="54" width="11.5" style="5"/>
    <col min="55" max="55" width="78.1640625" style="5" customWidth="1"/>
    <col min="56" max="58" width="11.5" style="5"/>
    <col min="59" max="59" width="87.1640625" style="5" customWidth="1"/>
    <col min="60" max="61" width="11.5" style="5"/>
    <col min="62" max="62" width="15.1640625" style="5" bestFit="1" customWidth="1"/>
    <col min="63" max="63" width="78.1640625" style="5" customWidth="1"/>
    <col min="64" max="65" width="11.5" style="5"/>
    <col min="66" max="66" width="14.33203125" style="5" customWidth="1"/>
    <col min="67" max="67" width="64.83203125" style="5" customWidth="1"/>
    <col min="68" max="69" width="11.5" style="5"/>
    <col min="70" max="70" width="15.1640625" style="5" bestFit="1" customWidth="1"/>
    <col min="71" max="71" width="78.1640625" style="5" customWidth="1"/>
    <col min="72" max="16384" width="11.5" style="5"/>
  </cols>
  <sheetData>
    <row r="1" spans="1:106"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B1" s="366"/>
      <c r="AC1" s="366"/>
      <c r="AD1" s="366"/>
      <c r="AE1" s="366"/>
      <c r="AF1" s="366"/>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row>
    <row r="2" spans="1:106" s="1" customFormat="1" ht="25" customHeight="1" x14ac:dyDescent="0.2">
      <c r="E2" s="300"/>
      <c r="F2" s="300"/>
      <c r="G2" s="300"/>
      <c r="H2" s="300"/>
      <c r="I2" s="300"/>
      <c r="J2" s="300"/>
      <c r="K2" s="300"/>
      <c r="L2" s="300"/>
      <c r="M2" s="300"/>
      <c r="N2" s="300"/>
      <c r="O2" s="300"/>
      <c r="P2" s="300"/>
      <c r="Q2" s="300"/>
      <c r="R2" s="300"/>
      <c r="S2" s="300"/>
      <c r="T2" s="300"/>
      <c r="U2" s="300"/>
      <c r="V2" s="300"/>
      <c r="W2" s="300"/>
      <c r="X2" s="300"/>
      <c r="AB2" s="366"/>
      <c r="AC2" s="366"/>
      <c r="AD2" s="366"/>
      <c r="AE2" s="366"/>
      <c r="AF2" s="366"/>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1" customFormat="1" ht="25" customHeight="1" x14ac:dyDescent="0.2">
      <c r="E3" s="300"/>
      <c r="F3" s="300"/>
      <c r="G3" s="300"/>
      <c r="H3" s="300"/>
      <c r="I3" s="300"/>
      <c r="J3" s="300"/>
      <c r="K3" s="300"/>
      <c r="L3" s="300"/>
      <c r="M3" s="300"/>
      <c r="N3" s="300"/>
      <c r="O3" s="300"/>
      <c r="P3" s="300"/>
      <c r="Q3" s="300"/>
      <c r="R3" s="300"/>
      <c r="S3" s="300"/>
      <c r="T3" s="300"/>
      <c r="U3" s="300"/>
      <c r="V3" s="300"/>
      <c r="W3" s="300"/>
      <c r="X3" s="300"/>
      <c r="AB3" s="366"/>
      <c r="AC3" s="366"/>
      <c r="AD3" s="366"/>
      <c r="AE3" s="366"/>
      <c r="AF3" s="366"/>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row>
    <row r="4" spans="1:106" s="8" customFormat="1" ht="15"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row>
    <row r="5" spans="1:106" s="8" customFormat="1" ht="36" customHeight="1"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row>
    <row r="6" spans="1:106"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23" customFormat="1" ht="120" customHeight="1" x14ac:dyDescent="0.2">
      <c r="A7" s="297" t="s">
        <v>163</v>
      </c>
      <c r="B7" s="297" t="s">
        <v>164</v>
      </c>
      <c r="C7" s="297" t="s">
        <v>165</v>
      </c>
      <c r="D7" s="297" t="s">
        <v>166</v>
      </c>
      <c r="E7" s="297" t="s">
        <v>86</v>
      </c>
      <c r="F7" s="297" t="s">
        <v>94</v>
      </c>
      <c r="G7" s="297" t="s">
        <v>196</v>
      </c>
      <c r="H7" s="205" t="s">
        <v>181</v>
      </c>
      <c r="I7" s="205" t="s">
        <v>271</v>
      </c>
      <c r="J7" s="297" t="s">
        <v>272</v>
      </c>
      <c r="K7" s="205" t="s">
        <v>273</v>
      </c>
      <c r="L7" s="203" t="s">
        <v>274</v>
      </c>
      <c r="M7" s="205" t="s">
        <v>275</v>
      </c>
      <c r="N7" s="205" t="s">
        <v>212</v>
      </c>
      <c r="O7" s="205" t="s">
        <v>180</v>
      </c>
      <c r="P7" s="205">
        <v>0</v>
      </c>
      <c r="Q7" s="217">
        <v>1</v>
      </c>
      <c r="R7" s="263"/>
      <c r="S7" s="263"/>
      <c r="T7" s="263"/>
      <c r="U7" s="263"/>
      <c r="V7" s="263"/>
      <c r="W7" s="263"/>
      <c r="X7" s="297" t="s">
        <v>276</v>
      </c>
      <c r="Y7" s="244">
        <v>0.5</v>
      </c>
      <c r="Z7" s="208">
        <f>+$Q$7</f>
        <v>1</v>
      </c>
      <c r="AA7" s="253">
        <f>+Y7/Z7</f>
        <v>0.5</v>
      </c>
      <c r="AB7" s="203" t="s">
        <v>362</v>
      </c>
      <c r="AC7" s="263"/>
      <c r="AD7" s="263"/>
      <c r="AE7" s="263"/>
      <c r="AF7" s="263"/>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v>0.33</v>
      </c>
      <c r="BM7" s="5">
        <v>1</v>
      </c>
      <c r="BN7" s="5">
        <v>0.33</v>
      </c>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row>
    <row r="8" spans="1:106" ht="127.5" customHeight="1" x14ac:dyDescent="0.2">
      <c r="A8" s="297"/>
      <c r="B8" s="297"/>
      <c r="C8" s="297"/>
      <c r="D8" s="297"/>
      <c r="E8" s="297"/>
      <c r="F8" s="297"/>
      <c r="G8" s="297"/>
      <c r="H8" s="297" t="s">
        <v>244</v>
      </c>
      <c r="I8" s="205" t="s">
        <v>170</v>
      </c>
      <c r="J8" s="297"/>
      <c r="K8" s="205" t="s">
        <v>277</v>
      </c>
      <c r="L8" s="203" t="s">
        <v>278</v>
      </c>
      <c r="M8" s="205" t="s">
        <v>279</v>
      </c>
      <c r="N8" s="205" t="s">
        <v>212</v>
      </c>
      <c r="O8" s="205" t="s">
        <v>180</v>
      </c>
      <c r="P8" s="205">
        <v>0</v>
      </c>
      <c r="Q8" s="209">
        <v>1</v>
      </c>
      <c r="R8" s="203" t="s">
        <v>280</v>
      </c>
      <c r="S8" s="205" t="s">
        <v>281</v>
      </c>
      <c r="T8" s="205" t="s">
        <v>179</v>
      </c>
      <c r="U8" s="205" t="s">
        <v>180</v>
      </c>
      <c r="V8" s="205" t="s">
        <v>282</v>
      </c>
      <c r="W8" s="216">
        <v>1</v>
      </c>
      <c r="X8" s="297"/>
      <c r="Y8" s="277">
        <v>0.4</v>
      </c>
      <c r="Z8" s="278">
        <f>+$Q$8</f>
        <v>1</v>
      </c>
      <c r="AA8" s="278">
        <f>+Y8/Z8</f>
        <v>0.4</v>
      </c>
      <c r="AB8" s="279" t="s">
        <v>385</v>
      </c>
      <c r="AC8" s="208">
        <v>0.5</v>
      </c>
      <c r="AD8" s="253">
        <f>+$W$8</f>
        <v>1</v>
      </c>
      <c r="AE8" s="242">
        <f>+AC8/AD8</f>
        <v>0.5</v>
      </c>
      <c r="AF8" s="279" t="s">
        <v>363</v>
      </c>
      <c r="AR8" s="5" t="s">
        <v>283</v>
      </c>
      <c r="AT8" s="5">
        <v>0.13800000000000001</v>
      </c>
      <c r="BL8" s="5" t="s">
        <v>284</v>
      </c>
      <c r="BN8" s="5">
        <v>0.53700000000000003</v>
      </c>
    </row>
    <row r="9" spans="1:106" ht="181" customHeight="1" x14ac:dyDescent="0.2">
      <c r="A9" s="297"/>
      <c r="B9" s="297"/>
      <c r="C9" s="205" t="s">
        <v>285</v>
      </c>
      <c r="D9" s="205" t="s">
        <v>286</v>
      </c>
      <c r="E9" s="205" t="s">
        <v>242</v>
      </c>
      <c r="F9" s="205" t="s">
        <v>100</v>
      </c>
      <c r="G9" s="297"/>
      <c r="H9" s="297"/>
      <c r="I9" s="205" t="s">
        <v>271</v>
      </c>
      <c r="J9" s="297"/>
      <c r="K9" s="205" t="s">
        <v>287</v>
      </c>
      <c r="L9" s="203" t="s">
        <v>288</v>
      </c>
      <c r="M9" s="205" t="s">
        <v>289</v>
      </c>
      <c r="N9" s="205" t="s">
        <v>212</v>
      </c>
      <c r="O9" s="205" t="s">
        <v>175</v>
      </c>
      <c r="P9" s="205"/>
      <c r="Q9" s="205">
        <v>30</v>
      </c>
      <c r="R9" s="203" t="s">
        <v>370</v>
      </c>
      <c r="S9" s="205" t="s">
        <v>371</v>
      </c>
      <c r="T9" s="280" t="s">
        <v>179</v>
      </c>
      <c r="U9" s="280" t="s">
        <v>180</v>
      </c>
      <c r="V9" s="280" t="s">
        <v>282</v>
      </c>
      <c r="W9" s="281">
        <v>1</v>
      </c>
      <c r="X9" s="297"/>
      <c r="Y9" s="253">
        <v>1</v>
      </c>
      <c r="Z9" s="253">
        <f>W9</f>
        <v>1</v>
      </c>
      <c r="AA9" s="208">
        <f>+IF((Y9/Z9)&gt;100%,(8.33333%*6),((Y9/Z9)*(8.33333%*6)))</f>
        <v>0.49999979999999999</v>
      </c>
      <c r="AB9" s="203" t="s">
        <v>386</v>
      </c>
      <c r="AC9" s="282">
        <v>1</v>
      </c>
      <c r="AD9" s="283">
        <f>W9</f>
        <v>1</v>
      </c>
      <c r="AE9" s="284">
        <f>+IF((AC9/AD9)&gt;100%,(8.33333%*6),((AC9/AD9)*(8.33333%*6)))</f>
        <v>0.49999979999999999</v>
      </c>
      <c r="AF9" s="285" t="s">
        <v>372</v>
      </c>
    </row>
    <row r="10" spans="1:106" ht="76" customHeight="1" x14ac:dyDescent="0.2">
      <c r="A10" s="297"/>
      <c r="B10" s="297"/>
      <c r="C10" s="205" t="s">
        <v>165</v>
      </c>
      <c r="D10" s="205" t="s">
        <v>166</v>
      </c>
      <c r="E10" s="297" t="s">
        <v>118</v>
      </c>
      <c r="F10" s="205" t="s">
        <v>109</v>
      </c>
      <c r="G10" s="297"/>
      <c r="H10" s="297" t="s">
        <v>181</v>
      </c>
      <c r="I10" s="297" t="s">
        <v>170</v>
      </c>
      <c r="J10" s="297"/>
      <c r="K10" s="205" t="s">
        <v>277</v>
      </c>
      <c r="L10" s="203" t="s">
        <v>290</v>
      </c>
      <c r="M10" s="205" t="s">
        <v>291</v>
      </c>
      <c r="N10" s="205" t="s">
        <v>212</v>
      </c>
      <c r="O10" s="205" t="s">
        <v>180</v>
      </c>
      <c r="P10" s="205"/>
      <c r="Q10" s="209">
        <v>1</v>
      </c>
      <c r="R10" s="274"/>
      <c r="S10" s="263"/>
      <c r="T10" s="263"/>
      <c r="U10" s="263"/>
      <c r="V10" s="263"/>
      <c r="W10" s="271"/>
      <c r="X10" s="297"/>
      <c r="Y10" s="286">
        <v>0.1</v>
      </c>
      <c r="Z10" s="278">
        <f>+$Q$10</f>
        <v>1</v>
      </c>
      <c r="AA10" s="277">
        <f>+Y10/Z10</f>
        <v>0.1</v>
      </c>
      <c r="AB10" s="287" t="s">
        <v>364</v>
      </c>
      <c r="AC10" s="290"/>
      <c r="AD10" s="290"/>
      <c r="AE10" s="290"/>
      <c r="AF10" s="289"/>
    </row>
    <row r="11" spans="1:106" ht="112.5" customHeight="1" x14ac:dyDescent="0.2">
      <c r="A11" s="297"/>
      <c r="B11" s="297"/>
      <c r="C11" s="205" t="s">
        <v>292</v>
      </c>
      <c r="D11" s="205" t="s">
        <v>293</v>
      </c>
      <c r="E11" s="297"/>
      <c r="F11" s="205" t="s">
        <v>121</v>
      </c>
      <c r="G11" s="297"/>
      <c r="H11" s="297"/>
      <c r="I11" s="297"/>
      <c r="J11" s="297"/>
      <c r="K11" s="205" t="s">
        <v>277</v>
      </c>
      <c r="L11" s="203" t="s">
        <v>387</v>
      </c>
      <c r="M11" s="205" t="s">
        <v>388</v>
      </c>
      <c r="N11" s="205" t="s">
        <v>179</v>
      </c>
      <c r="O11" s="205" t="s">
        <v>175</v>
      </c>
      <c r="P11" s="205"/>
      <c r="Q11" s="288">
        <v>175</v>
      </c>
      <c r="R11" s="289"/>
      <c r="S11" s="289"/>
      <c r="T11" s="289"/>
      <c r="U11" s="289"/>
      <c r="V11" s="289"/>
      <c r="W11" s="289"/>
      <c r="X11" s="297"/>
      <c r="Y11" s="252">
        <v>85</v>
      </c>
      <c r="Z11" s="219">
        <f>Q11</f>
        <v>175</v>
      </c>
      <c r="AA11" s="244">
        <f>IF((Y11/Z11)&gt;1,1,Y11/Z11)</f>
        <v>0.48571428571428571</v>
      </c>
      <c r="AB11" s="250" t="s">
        <v>389</v>
      </c>
      <c r="AC11" s="291"/>
      <c r="AD11" s="289"/>
      <c r="AE11" s="289"/>
      <c r="AF11" s="289"/>
    </row>
    <row r="12" spans="1:106" ht="45" customHeight="1" thickBot="1" x14ac:dyDescent="0.25">
      <c r="C12" s="18"/>
      <c r="D12" s="18"/>
      <c r="L12" s="7"/>
      <c r="N12" s="86"/>
      <c r="Z12" s="36" t="s">
        <v>192</v>
      </c>
      <c r="AA12" s="49">
        <f>AVERAGE(AA7:AA11)</f>
        <v>0.39714281714285715</v>
      </c>
      <c r="AD12" s="36" t="s">
        <v>192</v>
      </c>
      <c r="AE12" s="49">
        <f>AVERAGE(AE7:AE9)</f>
        <v>0.4999999</v>
      </c>
    </row>
    <row r="13" spans="1:106" ht="22.5" customHeight="1" x14ac:dyDescent="0.15">
      <c r="C13" s="2"/>
      <c r="D13" s="2"/>
      <c r="L13" s="67"/>
      <c r="N13" s="72"/>
    </row>
    <row r="14" spans="1:106" ht="22.5" customHeight="1" x14ac:dyDescent="0.15">
      <c r="C14" s="2"/>
      <c r="D14" s="2"/>
      <c r="L14" s="67"/>
      <c r="N14" s="86"/>
    </row>
    <row r="15" spans="1:106" ht="22.5" customHeight="1" x14ac:dyDescent="0.15">
      <c r="C15" s="2"/>
      <c r="D15" s="2"/>
      <c r="L15" s="67"/>
      <c r="N15" s="72"/>
    </row>
    <row r="16" spans="1:106" ht="22.5" customHeight="1" x14ac:dyDescent="0.15">
      <c r="C16" s="2"/>
      <c r="D16" s="2"/>
      <c r="L16" s="67"/>
      <c r="N16" s="72"/>
    </row>
    <row r="17" spans="3:14" ht="22.5" customHeight="1" x14ac:dyDescent="0.15">
      <c r="C17" s="2"/>
      <c r="D17" s="2"/>
      <c r="L17" s="67"/>
      <c r="N17" s="72"/>
    </row>
    <row r="18" spans="3:14" ht="22.5" customHeight="1" x14ac:dyDescent="0.15">
      <c r="C18" s="2"/>
      <c r="D18" s="2"/>
      <c r="L18" s="67"/>
      <c r="N18" s="72"/>
    </row>
    <row r="19" spans="3:14" ht="22.5" customHeight="1" x14ac:dyDescent="0.2">
      <c r="C19" s="2"/>
      <c r="D19" s="2"/>
      <c r="N19" s="86"/>
    </row>
    <row r="20" spans="3:14" ht="22.5" customHeight="1" x14ac:dyDescent="0.2">
      <c r="C20" s="2"/>
      <c r="D20" s="2"/>
      <c r="N20" s="72"/>
    </row>
    <row r="21" spans="3:14" ht="22.5" customHeight="1" x14ac:dyDescent="0.2">
      <c r="C21" s="2"/>
      <c r="D21" s="2"/>
      <c r="N21" s="72"/>
    </row>
    <row r="22" spans="3:14" ht="22.5" customHeight="1" x14ac:dyDescent="0.2">
      <c r="C22" s="2"/>
      <c r="D22" s="2"/>
    </row>
    <row r="23" spans="3:14" ht="22.5" customHeight="1" x14ac:dyDescent="0.2">
      <c r="C23" s="2"/>
      <c r="D23" s="2"/>
    </row>
    <row r="24" spans="3:14" ht="22.5" customHeight="1" x14ac:dyDescent="0.2">
      <c r="C24" s="2"/>
      <c r="D24" s="2"/>
    </row>
    <row r="25" spans="3:14" ht="22.5" customHeight="1" x14ac:dyDescent="0.2">
      <c r="C25" s="2"/>
      <c r="D25" s="2"/>
    </row>
    <row r="26" spans="3:14" ht="22.5" customHeight="1" x14ac:dyDescent="0.2">
      <c r="C26" s="2"/>
      <c r="D26" s="2"/>
    </row>
    <row r="27" spans="3:14" ht="22.5" customHeight="1" x14ac:dyDescent="0.2">
      <c r="C27" s="2"/>
      <c r="D27" s="2"/>
    </row>
    <row r="28" spans="3:14" ht="22.5" customHeight="1" x14ac:dyDescent="0.2">
      <c r="C28" s="2"/>
      <c r="D28" s="2"/>
    </row>
    <row r="29" spans="3:14" ht="22.5" customHeight="1" x14ac:dyDescent="0.2">
      <c r="C29" s="2"/>
      <c r="D29" s="2"/>
    </row>
    <row r="30" spans="3:14" ht="22.5" customHeight="1" x14ac:dyDescent="0.2">
      <c r="C30" s="2"/>
      <c r="D30" s="2"/>
    </row>
    <row r="31" spans="3:14" ht="22.5" customHeight="1" x14ac:dyDescent="0.2">
      <c r="C31" s="2"/>
      <c r="D31" s="2"/>
    </row>
    <row r="32" spans="3:14" ht="22.5" customHeight="1" x14ac:dyDescent="0.2">
      <c r="C32" s="2"/>
      <c r="D32" s="2"/>
    </row>
    <row r="33" spans="3:4" ht="22.5" customHeight="1" x14ac:dyDescent="0.2">
      <c r="C33" s="2"/>
      <c r="D33" s="2"/>
    </row>
    <row r="34" spans="3:4" ht="22.5" customHeight="1" x14ac:dyDescent="0.2">
      <c r="C34" s="2"/>
      <c r="D34" s="2"/>
    </row>
    <row r="35" spans="3:4" ht="22.5" customHeight="1" x14ac:dyDescent="0.2">
      <c r="C35" s="2"/>
      <c r="D35" s="2"/>
    </row>
    <row r="36" spans="3:4" ht="22.5" customHeight="1" x14ac:dyDescent="0.2">
      <c r="C36" s="2"/>
      <c r="D36" s="2"/>
    </row>
    <row r="37" spans="3:4" ht="22.5" customHeight="1" x14ac:dyDescent="0.2">
      <c r="C37" s="2"/>
      <c r="D37" s="2"/>
    </row>
    <row r="38" spans="3:4" ht="22.5" customHeight="1" x14ac:dyDescent="0.2">
      <c r="C38" s="2"/>
      <c r="D38" s="2"/>
    </row>
    <row r="39" spans="3:4" ht="22.5" customHeight="1" x14ac:dyDescent="0.2">
      <c r="C39" s="2"/>
      <c r="D39" s="2"/>
    </row>
    <row r="40" spans="3:4" ht="22.5" customHeight="1" x14ac:dyDescent="0.2">
      <c r="C40" s="2"/>
      <c r="D40" s="2"/>
    </row>
    <row r="41" spans="3:4" ht="22.5" customHeight="1" x14ac:dyDescent="0.2">
      <c r="C41" s="2"/>
      <c r="D41" s="2"/>
    </row>
    <row r="42" spans="3:4" ht="22.5" customHeight="1" x14ac:dyDescent="0.2">
      <c r="C42" s="2"/>
      <c r="D42" s="2"/>
    </row>
    <row r="43" spans="3:4" ht="22.5" customHeight="1" x14ac:dyDescent="0.2">
      <c r="C43" s="2"/>
      <c r="D43" s="2"/>
    </row>
  </sheetData>
  <mergeCells count="27">
    <mergeCell ref="A7:A11"/>
    <mergeCell ref="B7:B11"/>
    <mergeCell ref="Y5:AB5"/>
    <mergeCell ref="AC5:AF5"/>
    <mergeCell ref="A5:B5"/>
    <mergeCell ref="J5:J6"/>
    <mergeCell ref="H8:H9"/>
    <mergeCell ref="X7:X11"/>
    <mergeCell ref="J7:J11"/>
    <mergeCell ref="G7:G11"/>
    <mergeCell ref="H10:H11"/>
    <mergeCell ref="E7:E8"/>
    <mergeCell ref="F7:F8"/>
    <mergeCell ref="E10:E11"/>
    <mergeCell ref="I10:I11"/>
    <mergeCell ref="C7:C8"/>
    <mergeCell ref="E1:X3"/>
    <mergeCell ref="A4:K4"/>
    <mergeCell ref="L4:Q5"/>
    <mergeCell ref="R4:W5"/>
    <mergeCell ref="X4:X5"/>
    <mergeCell ref="C5:D5"/>
    <mergeCell ref="D7:D8"/>
    <mergeCell ref="Y4:AF4"/>
    <mergeCell ref="E5:F5"/>
    <mergeCell ref="G5:H5"/>
    <mergeCell ref="K5:K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A8E51D-CC6B-4EFC-A844-2B24E476AD96}">
  <dimension ref="A1:AN43"/>
  <sheetViews>
    <sheetView showGridLines="0" topLeftCell="C1" zoomScale="115" zoomScaleNormal="115" workbookViewId="0">
      <selection activeCell="AJ9" sqref="AJ9"/>
    </sheetView>
  </sheetViews>
  <sheetFormatPr baseColWidth="10" defaultColWidth="11.5" defaultRowHeight="15" x14ac:dyDescent="0.2"/>
  <cols>
    <col min="1" max="1" width="21.1640625" style="13" customWidth="1"/>
    <col min="2" max="2" width="17.83203125" style="13" customWidth="1"/>
    <col min="3" max="3" width="20" style="5" customWidth="1"/>
    <col min="4" max="4" width="26.6640625" style="5" customWidth="1"/>
    <col min="5" max="5" width="26.5" style="13" customWidth="1"/>
    <col min="6" max="6" width="18.1640625" style="13" customWidth="1"/>
    <col min="7" max="7" width="20.5" style="13" customWidth="1"/>
    <col min="8" max="8" width="15.5" style="13" customWidth="1"/>
    <col min="9" max="9" width="19.6640625" style="13" customWidth="1"/>
    <col min="10" max="10" width="16.5" style="13" customWidth="1"/>
    <col min="11" max="11" width="21.83203125" style="13" customWidth="1"/>
    <col min="12" max="12" width="23" style="13" customWidth="1"/>
    <col min="13" max="13" width="25.5" style="13" customWidth="1"/>
    <col min="14" max="14" width="13.5" style="13" customWidth="1"/>
    <col min="15" max="15" width="11.5" style="13"/>
    <col min="16" max="16" width="20.33203125" style="13" customWidth="1"/>
    <col min="17" max="17" width="20.1640625" style="13" customWidth="1"/>
    <col min="18" max="18" width="25.33203125" style="13" hidden="1" customWidth="1"/>
    <col min="19" max="19" width="20.83203125" style="13" hidden="1" customWidth="1"/>
    <col min="20" max="20" width="17.83203125" style="13" hidden="1" customWidth="1"/>
    <col min="21" max="21" width="17.5" style="14" hidden="1" customWidth="1"/>
    <col min="22" max="22" width="16.6640625" style="14" hidden="1" customWidth="1"/>
    <col min="23" max="23" width="16.6640625" style="13" hidden="1" customWidth="1"/>
    <col min="24" max="24" width="16.33203125" style="13" customWidth="1"/>
    <col min="25" max="25" width="10.33203125" style="13" customWidth="1"/>
    <col min="26" max="26" width="16.5" style="13" customWidth="1"/>
    <col min="27" max="27" width="11.33203125" style="13" customWidth="1"/>
    <col min="28" max="28" width="64.6640625" style="13" customWidth="1"/>
    <col min="29" max="29" width="11.5" style="13" hidden="1" customWidth="1"/>
    <col min="30" max="30" width="12.5" style="13" hidden="1" customWidth="1"/>
    <col min="31" max="31" width="14.6640625" style="13" hidden="1" customWidth="1"/>
    <col min="32" max="32" width="57.1640625" style="13" hidden="1" customWidth="1"/>
    <col min="33" max="16384" width="11.5" style="13"/>
  </cols>
  <sheetData>
    <row r="1" spans="1:40"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B1" s="366"/>
      <c r="AC1" s="366"/>
      <c r="AD1" s="366"/>
      <c r="AE1" s="366"/>
      <c r="AF1" s="366"/>
      <c r="AG1" s="5"/>
      <c r="AH1" s="5"/>
      <c r="AI1" s="5"/>
      <c r="AJ1" s="5"/>
      <c r="AK1" s="5"/>
      <c r="AL1" s="5"/>
      <c r="AM1" s="5"/>
      <c r="AN1" s="5"/>
    </row>
    <row r="2" spans="1:40" s="1" customFormat="1" ht="25" customHeight="1" x14ac:dyDescent="0.2">
      <c r="E2" s="300"/>
      <c r="F2" s="300"/>
      <c r="G2" s="300"/>
      <c r="H2" s="300"/>
      <c r="I2" s="300"/>
      <c r="J2" s="300"/>
      <c r="K2" s="300"/>
      <c r="L2" s="300"/>
      <c r="M2" s="300"/>
      <c r="N2" s="300"/>
      <c r="O2" s="300"/>
      <c r="P2" s="300"/>
      <c r="Q2" s="300"/>
      <c r="R2" s="300"/>
      <c r="S2" s="300"/>
      <c r="T2" s="300"/>
      <c r="U2" s="300"/>
      <c r="V2" s="300"/>
      <c r="W2" s="300"/>
      <c r="X2" s="300"/>
      <c r="AB2" s="366"/>
      <c r="AC2" s="366"/>
      <c r="AD2" s="366"/>
      <c r="AE2" s="366"/>
      <c r="AF2" s="366"/>
      <c r="AG2" s="5"/>
      <c r="AH2" s="5"/>
      <c r="AI2" s="5"/>
      <c r="AJ2" s="5"/>
      <c r="AK2" s="5"/>
      <c r="AL2" s="5"/>
      <c r="AM2" s="5"/>
      <c r="AN2" s="5"/>
    </row>
    <row r="3" spans="1:40" s="1" customFormat="1" ht="25" customHeight="1" x14ac:dyDescent="0.2">
      <c r="E3" s="300"/>
      <c r="F3" s="300"/>
      <c r="G3" s="300"/>
      <c r="H3" s="300"/>
      <c r="I3" s="300"/>
      <c r="J3" s="300"/>
      <c r="K3" s="300"/>
      <c r="L3" s="300"/>
      <c r="M3" s="300"/>
      <c r="N3" s="300"/>
      <c r="O3" s="300"/>
      <c r="P3" s="300"/>
      <c r="Q3" s="300"/>
      <c r="R3" s="300"/>
      <c r="S3" s="300"/>
      <c r="T3" s="300"/>
      <c r="U3" s="300"/>
      <c r="V3" s="300"/>
      <c r="W3" s="300"/>
      <c r="X3" s="300"/>
      <c r="AB3" s="366"/>
      <c r="AC3" s="366"/>
      <c r="AD3" s="366"/>
      <c r="AE3" s="366"/>
      <c r="AF3" s="366"/>
      <c r="AG3" s="5"/>
      <c r="AH3" s="5"/>
      <c r="AI3" s="5"/>
      <c r="AJ3" s="5"/>
      <c r="AK3" s="5"/>
      <c r="AL3" s="5"/>
      <c r="AM3" s="5"/>
      <c r="AN3" s="5"/>
    </row>
    <row r="4" spans="1:40"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07" t="s">
        <v>135</v>
      </c>
      <c r="Z4" s="308"/>
      <c r="AA4" s="308"/>
      <c r="AB4" s="308"/>
      <c r="AC4" s="308"/>
      <c r="AD4" s="308"/>
      <c r="AE4" s="308"/>
      <c r="AF4" s="309"/>
      <c r="AG4" s="5"/>
      <c r="AH4" s="5"/>
      <c r="AI4" s="5"/>
      <c r="AJ4" s="5"/>
      <c r="AK4" s="5"/>
      <c r="AL4" s="5"/>
      <c r="AM4" s="5"/>
      <c r="AN4" s="5"/>
    </row>
    <row r="5" spans="1:40" s="8" customFormat="1" ht="36" customHeight="1"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s="5"/>
      <c r="AH5" s="5"/>
      <c r="AI5" s="5"/>
      <c r="AJ5" s="5"/>
      <c r="AK5" s="5"/>
      <c r="AL5" s="5"/>
      <c r="AM5" s="5"/>
      <c r="AN5" s="5"/>
    </row>
    <row r="6" spans="1:40"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s="5"/>
      <c r="AH6" s="5"/>
      <c r="AI6" s="5"/>
      <c r="AJ6" s="5"/>
      <c r="AK6" s="5"/>
      <c r="AL6" s="5"/>
      <c r="AM6" s="5"/>
      <c r="AN6" s="5"/>
    </row>
    <row r="7" spans="1:40" s="15" customFormat="1" ht="103.5" customHeight="1" x14ac:dyDescent="0.2">
      <c r="A7" s="348" t="s">
        <v>163</v>
      </c>
      <c r="B7" s="297" t="s">
        <v>164</v>
      </c>
      <c r="C7" s="297" t="s">
        <v>165</v>
      </c>
      <c r="D7" s="297" t="s">
        <v>195</v>
      </c>
      <c r="E7" s="297" t="s">
        <v>86</v>
      </c>
      <c r="F7" s="297" t="s">
        <v>90</v>
      </c>
      <c r="G7" s="297" t="s">
        <v>196</v>
      </c>
      <c r="H7" s="297" t="s">
        <v>323</v>
      </c>
      <c r="I7" s="297" t="s">
        <v>208</v>
      </c>
      <c r="J7" s="297" t="s">
        <v>324</v>
      </c>
      <c r="K7" s="297" t="s">
        <v>20</v>
      </c>
      <c r="L7" s="205" t="s">
        <v>325</v>
      </c>
      <c r="M7" s="205" t="s">
        <v>326</v>
      </c>
      <c r="N7" s="205" t="s">
        <v>179</v>
      </c>
      <c r="O7" s="205" t="s">
        <v>180</v>
      </c>
      <c r="P7" s="205">
        <v>0</v>
      </c>
      <c r="Q7" s="209">
        <v>1</v>
      </c>
      <c r="R7" s="205"/>
      <c r="S7" s="205"/>
      <c r="T7" s="205"/>
      <c r="U7" s="205"/>
      <c r="V7" s="205"/>
      <c r="W7" s="205"/>
      <c r="X7" s="330" t="s">
        <v>327</v>
      </c>
      <c r="Y7" s="293">
        <v>0.50780000000000003</v>
      </c>
      <c r="Z7" s="230">
        <f>Q7</f>
        <v>1</v>
      </c>
      <c r="AA7" s="230">
        <f>Y7/Z7</f>
        <v>0.50780000000000003</v>
      </c>
      <c r="AB7" s="294" t="s">
        <v>359</v>
      </c>
      <c r="AC7" s="292"/>
      <c r="AD7" s="44"/>
      <c r="AE7" s="44"/>
      <c r="AF7" s="44"/>
    </row>
    <row r="8" spans="1:40" s="18" customFormat="1" ht="26" x14ac:dyDescent="0.2">
      <c r="A8" s="349"/>
      <c r="B8" s="297"/>
      <c r="C8" s="297"/>
      <c r="D8" s="297"/>
      <c r="E8" s="297"/>
      <c r="F8" s="297"/>
      <c r="G8" s="297"/>
      <c r="H8" s="297"/>
      <c r="I8" s="297"/>
      <c r="J8" s="297"/>
      <c r="K8" s="297"/>
      <c r="L8" s="205" t="s">
        <v>328</v>
      </c>
      <c r="M8" s="205" t="s">
        <v>329</v>
      </c>
      <c r="N8" s="205" t="s">
        <v>257</v>
      </c>
      <c r="O8" s="205" t="s">
        <v>330</v>
      </c>
      <c r="P8" s="205"/>
      <c r="Q8" s="216">
        <v>0.9</v>
      </c>
      <c r="R8" s="205"/>
      <c r="S8" s="205"/>
      <c r="T8" s="205"/>
      <c r="U8" s="205"/>
      <c r="V8" s="205"/>
      <c r="W8" s="205"/>
      <c r="X8" s="330"/>
      <c r="Y8" s="217">
        <v>0</v>
      </c>
      <c r="Z8" s="216">
        <f>Q8</f>
        <v>0.9</v>
      </c>
      <c r="AA8" s="216">
        <f>IF((Y8/Z8)&gt;1,1,Y8/Z8)</f>
        <v>0</v>
      </c>
      <c r="AB8" s="249" t="s">
        <v>347</v>
      </c>
      <c r="AC8" s="292"/>
      <c r="AD8" s="44"/>
      <c r="AE8" s="44"/>
      <c r="AF8" s="44"/>
    </row>
    <row r="9" spans="1:40" ht="33" thickBot="1" x14ac:dyDescent="0.25">
      <c r="C9"/>
      <c r="D9"/>
      <c r="Z9" s="36" t="s">
        <v>192</v>
      </c>
      <c r="AA9" s="49">
        <f>AVERAGE(AA7:AA8)</f>
        <v>0.25390000000000001</v>
      </c>
    </row>
    <row r="10" spans="1:40" x14ac:dyDescent="0.2">
      <c r="C10" s="18"/>
      <c r="D10" s="18"/>
      <c r="M10" s="73"/>
    </row>
    <row r="11" spans="1:40" x14ac:dyDescent="0.2">
      <c r="C11" s="18"/>
      <c r="D11" s="18"/>
      <c r="M11" s="73"/>
    </row>
    <row r="12" spans="1:40" x14ac:dyDescent="0.2">
      <c r="C12" s="18"/>
      <c r="D12" s="18"/>
    </row>
    <row r="13" spans="1:40" x14ac:dyDescent="0.2">
      <c r="C13" s="2"/>
      <c r="D13" s="2"/>
    </row>
    <row r="14" spans="1:40" x14ac:dyDescent="0.2">
      <c r="C14" s="2"/>
      <c r="D14" s="2"/>
    </row>
    <row r="15" spans="1:40" x14ac:dyDescent="0.2">
      <c r="C15" s="2"/>
      <c r="D15" s="2"/>
    </row>
    <row r="16" spans="1:40"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26">
    <mergeCell ref="X7:X8"/>
    <mergeCell ref="J5:J6"/>
    <mergeCell ref="K5:K6"/>
    <mergeCell ref="Y5:AB5"/>
    <mergeCell ref="AC5:AF5"/>
    <mergeCell ref="E1:X3"/>
    <mergeCell ref="A4:K4"/>
    <mergeCell ref="L4:Q5"/>
    <mergeCell ref="R4:W5"/>
    <mergeCell ref="X4:X5"/>
    <mergeCell ref="Y4:AF4"/>
    <mergeCell ref="A5:B5"/>
    <mergeCell ref="E5:F5"/>
    <mergeCell ref="G5:H5"/>
    <mergeCell ref="C5:D5"/>
    <mergeCell ref="H7:H8"/>
    <mergeCell ref="I7:I8"/>
    <mergeCell ref="J7:J8"/>
    <mergeCell ref="K7:K8"/>
    <mergeCell ref="A7:A8"/>
    <mergeCell ref="B7:B8"/>
    <mergeCell ref="E7:E8"/>
    <mergeCell ref="F7:F8"/>
    <mergeCell ref="G7:G8"/>
    <mergeCell ref="C7:C8"/>
    <mergeCell ref="D7:D8"/>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024AA-E506-3549-AFCA-2399397B9A3F}">
  <dimension ref="B1:L114"/>
  <sheetViews>
    <sheetView showGridLines="0" topLeftCell="A46" workbookViewId="0">
      <selection activeCell="I21" sqref="I21"/>
    </sheetView>
  </sheetViews>
  <sheetFormatPr baseColWidth="10" defaultColWidth="10.83203125" defaultRowHeight="14" x14ac:dyDescent="0.15"/>
  <cols>
    <col min="1" max="1" width="10.83203125" style="157"/>
    <col min="2" max="2" width="21.1640625" style="157" customWidth="1"/>
    <col min="3" max="3" width="13.6640625" style="157" customWidth="1"/>
    <col min="4" max="4" width="13.1640625" style="157" customWidth="1"/>
    <col min="5" max="12" width="10.83203125" style="157"/>
    <col min="13" max="13" width="10.83203125" style="157" customWidth="1"/>
    <col min="14" max="16384" width="10.83203125" style="157"/>
  </cols>
  <sheetData>
    <row r="1" spans="2:4" ht="30" x14ac:dyDescent="0.15">
      <c r="B1" s="155" t="s">
        <v>32</v>
      </c>
      <c r="C1" s="155" t="s">
        <v>15</v>
      </c>
      <c r="D1" s="156" t="s">
        <v>16</v>
      </c>
    </row>
    <row r="2" spans="2:4" x14ac:dyDescent="0.15">
      <c r="B2" s="158" t="s">
        <v>3</v>
      </c>
      <c r="C2" s="159">
        <v>0.60819333333333336</v>
      </c>
      <c r="D2" s="160">
        <v>0.45</v>
      </c>
    </row>
    <row r="3" spans="2:4" x14ac:dyDescent="0.15">
      <c r="B3" s="158" t="s">
        <v>6</v>
      </c>
      <c r="C3" s="159">
        <v>0.4375</v>
      </c>
      <c r="D3" s="160" t="s">
        <v>20</v>
      </c>
    </row>
    <row r="4" spans="2:4" x14ac:dyDescent="0.15">
      <c r="B4" s="158" t="s">
        <v>4</v>
      </c>
      <c r="C4" s="159">
        <v>0.519999922</v>
      </c>
      <c r="D4" s="160" t="s">
        <v>20</v>
      </c>
    </row>
    <row r="5" spans="2:4" x14ac:dyDescent="0.15">
      <c r="B5" s="161" t="s">
        <v>400</v>
      </c>
      <c r="C5" s="159">
        <v>0.27500000000000002</v>
      </c>
      <c r="D5" s="160" t="s">
        <v>20</v>
      </c>
    </row>
    <row r="6" spans="2:4" x14ac:dyDescent="0.15">
      <c r="B6" s="161" t="s">
        <v>399</v>
      </c>
      <c r="C6" s="159">
        <v>0.23736832610526318</v>
      </c>
      <c r="D6" s="160" t="s">
        <v>20</v>
      </c>
    </row>
    <row r="7" spans="2:4" x14ac:dyDescent="0.15">
      <c r="B7" s="162" t="s">
        <v>10</v>
      </c>
      <c r="C7" s="159">
        <v>0.46139443585034012</v>
      </c>
      <c r="D7" s="160">
        <v>0.49999979999999999</v>
      </c>
    </row>
    <row r="8" spans="2:4" x14ac:dyDescent="0.15">
      <c r="B8" s="162" t="s">
        <v>5</v>
      </c>
      <c r="C8" s="159">
        <v>0.48773034157449996</v>
      </c>
      <c r="D8" s="160">
        <v>0.60738000000000003</v>
      </c>
    </row>
    <row r="9" spans="2:4" x14ac:dyDescent="0.15">
      <c r="B9" s="162" t="s">
        <v>398</v>
      </c>
      <c r="C9" s="159">
        <v>0.46569935476190472</v>
      </c>
      <c r="D9" s="160" t="s">
        <v>20</v>
      </c>
    </row>
    <row r="10" spans="2:4" x14ac:dyDescent="0.15">
      <c r="B10" s="162" t="s">
        <v>8</v>
      </c>
      <c r="C10" s="159">
        <v>0.49766841286842112</v>
      </c>
      <c r="D10" s="160">
        <v>0.49999979999999999</v>
      </c>
    </row>
    <row r="11" spans="2:4" x14ac:dyDescent="0.15">
      <c r="B11" s="162" t="s">
        <v>9</v>
      </c>
      <c r="C11" s="159">
        <v>0.39714281714285715</v>
      </c>
      <c r="D11" s="160">
        <v>0.4999999</v>
      </c>
    </row>
    <row r="12" spans="2:4" x14ac:dyDescent="0.15">
      <c r="B12" s="163" t="s">
        <v>397</v>
      </c>
      <c r="C12" s="164">
        <v>0.25390000000000001</v>
      </c>
      <c r="D12" s="165" t="s">
        <v>20</v>
      </c>
    </row>
    <row r="13" spans="2:4" ht="17" thickBot="1" x14ac:dyDescent="0.25">
      <c r="B13" s="166" t="s">
        <v>27</v>
      </c>
      <c r="C13" s="167">
        <v>0.42196335851241995</v>
      </c>
      <c r="D13" s="168">
        <v>0.51434489999999999</v>
      </c>
    </row>
    <row r="16" spans="2:4" x14ac:dyDescent="0.15">
      <c r="B16" s="157" t="s">
        <v>3</v>
      </c>
    </row>
    <row r="18" spans="12:12" x14ac:dyDescent="0.15">
      <c r="L18" s="157" t="s">
        <v>5</v>
      </c>
    </row>
    <row r="35" spans="2:12" x14ac:dyDescent="0.15">
      <c r="B35" s="157" t="s">
        <v>6</v>
      </c>
    </row>
    <row r="38" spans="2:12" x14ac:dyDescent="0.15">
      <c r="L38" s="157" t="s">
        <v>7</v>
      </c>
    </row>
    <row r="54" spans="2:12" x14ac:dyDescent="0.15">
      <c r="B54" s="157" t="s">
        <v>4</v>
      </c>
    </row>
    <row r="58" spans="2:12" x14ac:dyDescent="0.15">
      <c r="L58" s="157" t="s">
        <v>8</v>
      </c>
    </row>
    <row r="74" spans="2:12" x14ac:dyDescent="0.15">
      <c r="B74" s="157" t="s">
        <v>11</v>
      </c>
    </row>
    <row r="78" spans="2:12" x14ac:dyDescent="0.15">
      <c r="L78" s="157" t="s">
        <v>9</v>
      </c>
    </row>
    <row r="94" spans="2:2" x14ac:dyDescent="0.15">
      <c r="B94" s="157" t="s">
        <v>12</v>
      </c>
    </row>
    <row r="98" spans="12:12" x14ac:dyDescent="0.15">
      <c r="L98" s="157" t="s">
        <v>13</v>
      </c>
    </row>
    <row r="114" spans="2:2" x14ac:dyDescent="0.15">
      <c r="B114" s="157" t="s">
        <v>10</v>
      </c>
    </row>
  </sheetData>
  <conditionalFormatting sqref="C2:D13">
    <cfRule type="iconSet" priority="1">
      <iconSet>
        <cfvo type="percent" val="0"/>
        <cfvo type="num" val="0.38"/>
        <cfvo type="num" val="0.45"/>
      </iconSet>
    </cfRule>
  </conditionalFormatting>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20F4E3-3C7C-754A-8A84-75612067C29C}">
  <dimension ref="C2:Q29"/>
  <sheetViews>
    <sheetView showGridLines="0" workbookViewId="0">
      <selection activeCell="I21" sqref="I21"/>
    </sheetView>
  </sheetViews>
  <sheetFormatPr baseColWidth="10" defaultColWidth="10.83203125" defaultRowHeight="15" x14ac:dyDescent="0.2"/>
  <cols>
    <col min="1" max="2" width="10.83203125" style="147"/>
    <col min="3" max="3" width="23.5" style="147" customWidth="1"/>
    <col min="4" max="4" width="12.1640625" style="147" customWidth="1"/>
    <col min="5" max="7" width="10.83203125" style="147"/>
    <col min="8" max="8" width="23.5" style="147" customWidth="1"/>
    <col min="9" max="9" width="11.83203125" style="147" customWidth="1"/>
    <col min="10" max="14" width="10.83203125" style="147"/>
    <col min="15" max="15" width="13.5" style="147" customWidth="1"/>
    <col min="16" max="16384" width="10.83203125" style="147"/>
  </cols>
  <sheetData>
    <row r="2" spans="3:17" ht="30" x14ac:dyDescent="0.2">
      <c r="C2" s="145" t="s">
        <v>33</v>
      </c>
      <c r="D2" s="145" t="s">
        <v>3</v>
      </c>
      <c r="E2" s="146" t="s">
        <v>34</v>
      </c>
      <c r="F2" s="146" t="s">
        <v>35</v>
      </c>
      <c r="H2" s="145" t="s">
        <v>33</v>
      </c>
      <c r="I2" s="145" t="s">
        <v>5</v>
      </c>
      <c r="J2" s="146" t="s">
        <v>34</v>
      </c>
      <c r="K2" s="146" t="s">
        <v>35</v>
      </c>
      <c r="O2" s="363" t="s">
        <v>331</v>
      </c>
      <c r="P2" s="364"/>
      <c r="Q2" s="365"/>
    </row>
    <row r="3" spans="3:17" ht="30" x14ac:dyDescent="0.2">
      <c r="C3" s="148" t="s">
        <v>36</v>
      </c>
      <c r="D3" s="144">
        <f>P9</f>
        <v>0.60819333333333336</v>
      </c>
      <c r="E3" s="362">
        <f>$P$3</f>
        <v>0.45</v>
      </c>
      <c r="F3" s="47">
        <f>$P$20</f>
        <v>0.42196335851241995</v>
      </c>
      <c r="H3" s="148" t="s">
        <v>36</v>
      </c>
      <c r="I3" s="144">
        <f>P15</f>
        <v>0.48773034157449996</v>
      </c>
      <c r="J3" s="362">
        <f>$P$3</f>
        <v>0.45</v>
      </c>
      <c r="K3" s="47">
        <f>$P$20</f>
        <v>0.42196335851241995</v>
      </c>
      <c r="O3" s="149" t="s">
        <v>29</v>
      </c>
      <c r="P3" s="353">
        <v>0.45</v>
      </c>
      <c r="Q3" s="354"/>
    </row>
    <row r="4" spans="3:17" ht="30" x14ac:dyDescent="0.2">
      <c r="C4" s="148" t="s">
        <v>37</v>
      </c>
      <c r="D4" s="144">
        <f>Q9</f>
        <v>0.45</v>
      </c>
      <c r="E4" s="362"/>
      <c r="F4" s="144">
        <f>$Q$20</f>
        <v>0.51434489999999999</v>
      </c>
      <c r="H4" s="148" t="s">
        <v>37</v>
      </c>
      <c r="I4" s="144">
        <f>Q15</f>
        <v>0.60738000000000003</v>
      </c>
      <c r="J4" s="362"/>
      <c r="K4" s="144">
        <f>$Q$20</f>
        <v>0.51434489999999999</v>
      </c>
      <c r="O4" s="150" t="s">
        <v>30</v>
      </c>
      <c r="P4" s="92">
        <v>0.38</v>
      </c>
      <c r="Q4" s="92">
        <v>0.45</v>
      </c>
    </row>
    <row r="5" spans="3:17" x14ac:dyDescent="0.2">
      <c r="O5" s="151" t="s">
        <v>31</v>
      </c>
      <c r="P5" s="351">
        <v>0.38</v>
      </c>
      <c r="Q5" s="352"/>
    </row>
    <row r="7" spans="3:17" ht="30" x14ac:dyDescent="0.2">
      <c r="C7" s="145" t="s">
        <v>33</v>
      </c>
      <c r="D7" s="145" t="s">
        <v>6</v>
      </c>
      <c r="E7" s="146" t="s">
        <v>34</v>
      </c>
      <c r="F7" s="146" t="s">
        <v>35</v>
      </c>
      <c r="H7" s="145" t="s">
        <v>33</v>
      </c>
      <c r="I7" s="145" t="s">
        <v>7</v>
      </c>
      <c r="J7" s="146" t="s">
        <v>34</v>
      </c>
      <c r="K7" s="146" t="s">
        <v>35</v>
      </c>
    </row>
    <row r="8" spans="3:17" ht="32" x14ac:dyDescent="0.2">
      <c r="C8" s="148" t="s">
        <v>36</v>
      </c>
      <c r="D8" s="144">
        <f>P10</f>
        <v>0.4375</v>
      </c>
      <c r="E8" s="362">
        <f>$P$3</f>
        <v>0.45</v>
      </c>
      <c r="F8" s="47">
        <f>$P$20</f>
        <v>0.42196335851241995</v>
      </c>
      <c r="H8" s="148" t="s">
        <v>36</v>
      </c>
      <c r="I8" s="144">
        <f>P16</f>
        <v>0.46569935476190472</v>
      </c>
      <c r="J8" s="362">
        <f>$P$3</f>
        <v>0.45</v>
      </c>
      <c r="K8" s="47">
        <f>$P$20</f>
        <v>0.42196335851241995</v>
      </c>
      <c r="O8" s="27" t="s">
        <v>32</v>
      </c>
      <c r="P8" s="27" t="s">
        <v>15</v>
      </c>
      <c r="Q8" s="55" t="s">
        <v>16</v>
      </c>
    </row>
    <row r="9" spans="3:17" ht="30" x14ac:dyDescent="0.2">
      <c r="C9" s="148" t="s">
        <v>37</v>
      </c>
      <c r="D9" s="144" t="str">
        <f>Q10</f>
        <v>N.A</v>
      </c>
      <c r="E9" s="362"/>
      <c r="F9" s="144">
        <f>$Q$20</f>
        <v>0.51434489999999999</v>
      </c>
      <c r="H9" s="148" t="s">
        <v>37</v>
      </c>
      <c r="I9" s="144" t="str">
        <f>Q16</f>
        <v>N.A</v>
      </c>
      <c r="J9" s="362"/>
      <c r="K9" s="144">
        <f>$Q$20</f>
        <v>0.51434489999999999</v>
      </c>
      <c r="O9" s="56" t="s">
        <v>3</v>
      </c>
      <c r="P9" s="47">
        <v>0.60819333333333336</v>
      </c>
      <c r="Q9" s="57">
        <v>0.45</v>
      </c>
    </row>
    <row r="10" spans="3:17" x14ac:dyDescent="0.2">
      <c r="O10" s="56" t="s">
        <v>6</v>
      </c>
      <c r="P10" s="47">
        <v>0.4375</v>
      </c>
      <c r="Q10" s="57" t="s">
        <v>20</v>
      </c>
    </row>
    <row r="11" spans="3:17" x14ac:dyDescent="0.2">
      <c r="O11" s="56" t="s">
        <v>4</v>
      </c>
      <c r="P11" s="47">
        <v>0.519999922</v>
      </c>
      <c r="Q11" s="57" t="s">
        <v>20</v>
      </c>
    </row>
    <row r="12" spans="3:17" ht="30" x14ac:dyDescent="0.2">
      <c r="C12" s="145" t="s">
        <v>33</v>
      </c>
      <c r="D12" s="145" t="s">
        <v>4</v>
      </c>
      <c r="E12" s="146" t="s">
        <v>34</v>
      </c>
      <c r="F12" s="146" t="s">
        <v>35</v>
      </c>
      <c r="H12" s="145" t="s">
        <v>33</v>
      </c>
      <c r="I12" s="145" t="s">
        <v>8</v>
      </c>
      <c r="J12" s="146" t="s">
        <v>34</v>
      </c>
      <c r="K12" s="146" t="s">
        <v>35</v>
      </c>
      <c r="O12" s="58" t="s">
        <v>400</v>
      </c>
      <c r="P12" s="47">
        <v>0.27500000000000002</v>
      </c>
      <c r="Q12" s="57" t="s">
        <v>20</v>
      </c>
    </row>
    <row r="13" spans="3:17" ht="30" x14ac:dyDescent="0.2">
      <c r="C13" s="148" t="s">
        <v>36</v>
      </c>
      <c r="D13" s="144">
        <f>P11</f>
        <v>0.519999922</v>
      </c>
      <c r="E13" s="362">
        <f>$P$3</f>
        <v>0.45</v>
      </c>
      <c r="F13" s="47">
        <f>$P$20</f>
        <v>0.42196335851241995</v>
      </c>
      <c r="H13" s="148" t="s">
        <v>36</v>
      </c>
      <c r="I13" s="144">
        <f>P17</f>
        <v>0.49766841286842112</v>
      </c>
      <c r="J13" s="362">
        <f>$P$3</f>
        <v>0.45</v>
      </c>
      <c r="K13" s="47">
        <f>$P$20</f>
        <v>0.42196335851241995</v>
      </c>
      <c r="O13" s="58" t="s">
        <v>399</v>
      </c>
      <c r="P13" s="47">
        <v>0.23736832610526318</v>
      </c>
      <c r="Q13" s="57" t="s">
        <v>20</v>
      </c>
    </row>
    <row r="14" spans="3:17" ht="30" x14ac:dyDescent="0.2">
      <c r="C14" s="148" t="s">
        <v>37</v>
      </c>
      <c r="D14" s="144" t="str">
        <f>Q11</f>
        <v>N.A</v>
      </c>
      <c r="E14" s="362"/>
      <c r="F14" s="144">
        <f>$Q$20</f>
        <v>0.51434489999999999</v>
      </c>
      <c r="H14" s="148" t="s">
        <v>37</v>
      </c>
      <c r="I14" s="144">
        <f>+Q17</f>
        <v>0.49999979999999999</v>
      </c>
      <c r="J14" s="362"/>
      <c r="K14" s="144">
        <f>$Q$20</f>
        <v>0.51434489999999999</v>
      </c>
      <c r="O14" s="59" t="s">
        <v>10</v>
      </c>
      <c r="P14" s="47">
        <v>0.46139443585034012</v>
      </c>
      <c r="Q14" s="57">
        <v>0.49999979999999999</v>
      </c>
    </row>
    <row r="15" spans="3:17" x14ac:dyDescent="0.2">
      <c r="O15" s="59" t="s">
        <v>5</v>
      </c>
      <c r="P15" s="47">
        <v>0.48773034157449996</v>
      </c>
      <c r="Q15" s="57">
        <v>0.60738000000000003</v>
      </c>
    </row>
    <row r="16" spans="3:17" x14ac:dyDescent="0.2">
      <c r="O16" s="59" t="s">
        <v>398</v>
      </c>
      <c r="P16" s="47">
        <v>0.46569935476190472</v>
      </c>
      <c r="Q16" s="57" t="s">
        <v>20</v>
      </c>
    </row>
    <row r="17" spans="3:17" ht="30" x14ac:dyDescent="0.2">
      <c r="C17" s="145" t="s">
        <v>33</v>
      </c>
      <c r="D17" s="146" t="s">
        <v>11</v>
      </c>
      <c r="E17" s="146" t="s">
        <v>34</v>
      </c>
      <c r="F17" s="146" t="s">
        <v>35</v>
      </c>
      <c r="H17" s="145" t="s">
        <v>33</v>
      </c>
      <c r="I17" s="145" t="s">
        <v>9</v>
      </c>
      <c r="J17" s="146" t="s">
        <v>34</v>
      </c>
      <c r="K17" s="146" t="s">
        <v>35</v>
      </c>
      <c r="O17" s="59" t="s">
        <v>8</v>
      </c>
      <c r="P17" s="47">
        <v>0.49766841286842112</v>
      </c>
      <c r="Q17" s="57">
        <v>0.49999979999999999</v>
      </c>
    </row>
    <row r="18" spans="3:17" ht="30" x14ac:dyDescent="0.2">
      <c r="C18" s="148" t="s">
        <v>36</v>
      </c>
      <c r="D18" s="144">
        <f>P12</f>
        <v>0.27500000000000002</v>
      </c>
      <c r="E18" s="362">
        <f>$P$3</f>
        <v>0.45</v>
      </c>
      <c r="F18" s="47">
        <f>$P$20</f>
        <v>0.42196335851241995</v>
      </c>
      <c r="H18" s="148" t="s">
        <v>36</v>
      </c>
      <c r="I18" s="144">
        <f>+P18</f>
        <v>0.39714281714285715</v>
      </c>
      <c r="J18" s="362">
        <f>$P$3</f>
        <v>0.45</v>
      </c>
      <c r="K18" s="47">
        <f>$P$20</f>
        <v>0.42196335851241995</v>
      </c>
      <c r="O18" s="59" t="s">
        <v>9</v>
      </c>
      <c r="P18" s="47">
        <v>0.39714281714285715</v>
      </c>
      <c r="Q18" s="57">
        <v>0.4999999</v>
      </c>
    </row>
    <row r="19" spans="3:17" ht="30" x14ac:dyDescent="0.2">
      <c r="C19" s="148" t="s">
        <v>37</v>
      </c>
      <c r="D19" s="144" t="str">
        <f>Q12</f>
        <v>N.A</v>
      </c>
      <c r="E19" s="362"/>
      <c r="F19" s="144">
        <f>$Q$20</f>
        <v>0.51434489999999999</v>
      </c>
      <c r="H19" s="148" t="s">
        <v>37</v>
      </c>
      <c r="I19" s="144">
        <f>+Q18</f>
        <v>0.4999999</v>
      </c>
      <c r="J19" s="362"/>
      <c r="K19" s="144">
        <f>$Q$20</f>
        <v>0.51434489999999999</v>
      </c>
      <c r="O19" s="60" t="s">
        <v>397</v>
      </c>
      <c r="P19" s="48">
        <v>0.25390000000000001</v>
      </c>
      <c r="Q19" s="61" t="s">
        <v>20</v>
      </c>
    </row>
    <row r="20" spans="3:17" ht="17" thickBot="1" x14ac:dyDescent="0.25">
      <c r="O20" s="152" t="s">
        <v>27</v>
      </c>
      <c r="P20" s="153">
        <v>0.42196335851241995</v>
      </c>
      <c r="Q20" s="154">
        <v>0.51434489999999999</v>
      </c>
    </row>
    <row r="22" spans="3:17" ht="30" x14ac:dyDescent="0.2">
      <c r="C22" s="145" t="s">
        <v>33</v>
      </c>
      <c r="D22" s="145" t="s">
        <v>12</v>
      </c>
      <c r="E22" s="146" t="s">
        <v>34</v>
      </c>
      <c r="F22" s="146" t="s">
        <v>35</v>
      </c>
      <c r="H22" s="145" t="s">
        <v>33</v>
      </c>
      <c r="I22" s="145" t="s">
        <v>13</v>
      </c>
      <c r="J22" s="146" t="s">
        <v>34</v>
      </c>
      <c r="K22" s="146" t="s">
        <v>35</v>
      </c>
    </row>
    <row r="23" spans="3:17" ht="30" x14ac:dyDescent="0.2">
      <c r="C23" s="148" t="s">
        <v>36</v>
      </c>
      <c r="D23" s="144">
        <f>P13</f>
        <v>0.23736832610526318</v>
      </c>
      <c r="E23" s="362">
        <f>$P$3</f>
        <v>0.45</v>
      </c>
      <c r="F23" s="47">
        <f>$P$20</f>
        <v>0.42196335851241995</v>
      </c>
      <c r="H23" s="148" t="s">
        <v>36</v>
      </c>
      <c r="I23" s="144">
        <f>+P19</f>
        <v>0.25390000000000001</v>
      </c>
      <c r="J23" s="362">
        <f>$P$3</f>
        <v>0.45</v>
      </c>
      <c r="K23" s="47">
        <f>$P$20</f>
        <v>0.42196335851241995</v>
      </c>
    </row>
    <row r="24" spans="3:17" ht="30" x14ac:dyDescent="0.2">
      <c r="C24" s="148" t="s">
        <v>37</v>
      </c>
      <c r="D24" s="144" t="str">
        <f>Q13</f>
        <v>N.A</v>
      </c>
      <c r="E24" s="362"/>
      <c r="F24" s="144">
        <f>$Q$20</f>
        <v>0.51434489999999999</v>
      </c>
      <c r="H24" s="148" t="s">
        <v>37</v>
      </c>
      <c r="I24" s="144" t="str">
        <f>+Q19</f>
        <v>N.A</v>
      </c>
      <c r="J24" s="362"/>
      <c r="K24" s="144">
        <f>$Q$20</f>
        <v>0.51434489999999999</v>
      </c>
    </row>
    <row r="27" spans="3:17" ht="30" x14ac:dyDescent="0.2">
      <c r="C27" s="145" t="s">
        <v>33</v>
      </c>
      <c r="D27" s="145" t="s">
        <v>10</v>
      </c>
      <c r="E27" s="146" t="s">
        <v>34</v>
      </c>
      <c r="F27" s="146" t="s">
        <v>35</v>
      </c>
    </row>
    <row r="28" spans="3:17" ht="30" x14ac:dyDescent="0.2">
      <c r="C28" s="148" t="s">
        <v>36</v>
      </c>
      <c r="D28" s="144">
        <f>P14</f>
        <v>0.46139443585034012</v>
      </c>
      <c r="E28" s="362">
        <f>$P$3</f>
        <v>0.45</v>
      </c>
      <c r="F28" s="47">
        <f>$P$20</f>
        <v>0.42196335851241995</v>
      </c>
    </row>
    <row r="29" spans="3:17" ht="30" x14ac:dyDescent="0.2">
      <c r="C29" s="148" t="s">
        <v>37</v>
      </c>
      <c r="D29" s="144">
        <f>Q14</f>
        <v>0.49999979999999999</v>
      </c>
      <c r="E29" s="362"/>
      <c r="F29" s="144">
        <f>$Q$20</f>
        <v>0.51434489999999999</v>
      </c>
    </row>
  </sheetData>
  <mergeCells count="14">
    <mergeCell ref="J18:J19"/>
    <mergeCell ref="J23:J24"/>
    <mergeCell ref="J3:J4"/>
    <mergeCell ref="O2:Q2"/>
    <mergeCell ref="P3:Q3"/>
    <mergeCell ref="P5:Q5"/>
    <mergeCell ref="J8:J9"/>
    <mergeCell ref="J13:J14"/>
    <mergeCell ref="E28:E29"/>
    <mergeCell ref="E3:E4"/>
    <mergeCell ref="E8:E9"/>
    <mergeCell ref="E13:E14"/>
    <mergeCell ref="E18:E19"/>
    <mergeCell ref="E23:E24"/>
  </mergeCells>
  <conditionalFormatting sqref="D3:D4 F4">
    <cfRule type="iconSet" priority="84">
      <iconSet>
        <cfvo type="percent" val="0"/>
        <cfvo type="num" val="0.38"/>
        <cfvo type="num" val="0.45"/>
      </iconSet>
    </cfRule>
  </conditionalFormatting>
  <conditionalFormatting sqref="D8:D9">
    <cfRule type="iconSet" priority="50">
      <iconSet>
        <cfvo type="percent" val="0"/>
        <cfvo type="num" val="0.38"/>
        <cfvo type="num" val="0.45"/>
      </iconSet>
    </cfRule>
  </conditionalFormatting>
  <conditionalFormatting sqref="D13:D14">
    <cfRule type="iconSet" priority="49">
      <iconSet>
        <cfvo type="percent" val="0"/>
        <cfvo type="num" val="0.38"/>
        <cfvo type="num" val="0.45"/>
      </iconSet>
    </cfRule>
  </conditionalFormatting>
  <conditionalFormatting sqref="D18:D19">
    <cfRule type="iconSet" priority="48">
      <iconSet>
        <cfvo type="percent" val="0"/>
        <cfvo type="num" val="0.38"/>
        <cfvo type="num" val="0.45"/>
      </iconSet>
    </cfRule>
  </conditionalFormatting>
  <conditionalFormatting sqref="D23:D24">
    <cfRule type="iconSet" priority="47">
      <iconSet>
        <cfvo type="percent" val="0"/>
        <cfvo type="num" val="0.38"/>
        <cfvo type="num" val="0.45"/>
      </iconSet>
    </cfRule>
  </conditionalFormatting>
  <conditionalFormatting sqref="D28:D29">
    <cfRule type="iconSet" priority="46">
      <iconSet>
        <cfvo type="percent" val="0"/>
        <cfvo type="num" val="0.38"/>
        <cfvo type="num" val="0.45"/>
      </iconSet>
    </cfRule>
  </conditionalFormatting>
  <conditionalFormatting sqref="F3">
    <cfRule type="iconSet" priority="71">
      <iconSet>
        <cfvo type="percent" val="0"/>
        <cfvo type="num" val="0.38"/>
        <cfvo type="num" val="0.45"/>
      </iconSet>
    </cfRule>
  </conditionalFormatting>
  <conditionalFormatting sqref="F8">
    <cfRule type="iconSet" priority="19">
      <iconSet>
        <cfvo type="percent" val="0"/>
        <cfvo type="num" val="0.38"/>
        <cfvo type="num" val="0.45"/>
      </iconSet>
    </cfRule>
  </conditionalFormatting>
  <conditionalFormatting sqref="F9">
    <cfRule type="iconSet" priority="20">
      <iconSet>
        <cfvo type="percent" val="0"/>
        <cfvo type="num" val="0.38"/>
        <cfvo type="num" val="0.45"/>
      </iconSet>
    </cfRule>
  </conditionalFormatting>
  <conditionalFormatting sqref="F13">
    <cfRule type="iconSet" priority="17">
      <iconSet>
        <cfvo type="percent" val="0"/>
        <cfvo type="num" val="0.38"/>
        <cfvo type="num" val="0.45"/>
      </iconSet>
    </cfRule>
  </conditionalFormatting>
  <conditionalFormatting sqref="F14">
    <cfRule type="iconSet" priority="18">
      <iconSet>
        <cfvo type="percent" val="0"/>
        <cfvo type="num" val="0.38"/>
        <cfvo type="num" val="0.45"/>
      </iconSet>
    </cfRule>
  </conditionalFormatting>
  <conditionalFormatting sqref="F18">
    <cfRule type="iconSet" priority="15">
      <iconSet>
        <cfvo type="percent" val="0"/>
        <cfvo type="num" val="0.38"/>
        <cfvo type="num" val="0.45"/>
      </iconSet>
    </cfRule>
  </conditionalFormatting>
  <conditionalFormatting sqref="F19">
    <cfRule type="iconSet" priority="16">
      <iconSet>
        <cfvo type="percent" val="0"/>
        <cfvo type="num" val="0.38"/>
        <cfvo type="num" val="0.45"/>
      </iconSet>
    </cfRule>
  </conditionalFormatting>
  <conditionalFormatting sqref="F23">
    <cfRule type="iconSet" priority="13">
      <iconSet>
        <cfvo type="percent" val="0"/>
        <cfvo type="num" val="0.38"/>
        <cfvo type="num" val="0.45"/>
      </iconSet>
    </cfRule>
  </conditionalFormatting>
  <conditionalFormatting sqref="F24">
    <cfRule type="iconSet" priority="14">
      <iconSet>
        <cfvo type="percent" val="0"/>
        <cfvo type="num" val="0.38"/>
        <cfvo type="num" val="0.45"/>
      </iconSet>
    </cfRule>
  </conditionalFormatting>
  <conditionalFormatting sqref="F28">
    <cfRule type="iconSet" priority="11">
      <iconSet>
        <cfvo type="percent" val="0"/>
        <cfvo type="num" val="0.38"/>
        <cfvo type="num" val="0.45"/>
      </iconSet>
    </cfRule>
  </conditionalFormatting>
  <conditionalFormatting sqref="F29">
    <cfRule type="iconSet" priority="12">
      <iconSet>
        <cfvo type="percent" val="0"/>
        <cfvo type="num" val="0.38"/>
        <cfvo type="num" val="0.45"/>
      </iconSet>
    </cfRule>
  </conditionalFormatting>
  <conditionalFormatting sqref="I3:I4">
    <cfRule type="iconSet" priority="35">
      <iconSet>
        <cfvo type="percent" val="0"/>
        <cfvo type="num" val="0.38"/>
        <cfvo type="num" val="0.45"/>
      </iconSet>
    </cfRule>
  </conditionalFormatting>
  <conditionalFormatting sqref="I8:I9">
    <cfRule type="iconSet" priority="34">
      <iconSet>
        <cfvo type="percent" val="0"/>
        <cfvo type="num" val="0.38"/>
        <cfvo type="num" val="0.45"/>
      </iconSet>
    </cfRule>
  </conditionalFormatting>
  <conditionalFormatting sqref="I13:I14">
    <cfRule type="iconSet" priority="33">
      <iconSet>
        <cfvo type="percent" val="0"/>
        <cfvo type="num" val="0.38"/>
        <cfvo type="num" val="0.45"/>
      </iconSet>
    </cfRule>
  </conditionalFormatting>
  <conditionalFormatting sqref="I18:I19">
    <cfRule type="iconSet" priority="32">
      <iconSet>
        <cfvo type="percent" val="0"/>
        <cfvo type="num" val="0.38"/>
        <cfvo type="num" val="0.45"/>
      </iconSet>
    </cfRule>
  </conditionalFormatting>
  <conditionalFormatting sqref="I23:I24">
    <cfRule type="iconSet" priority="31">
      <iconSet>
        <cfvo type="percent" val="0"/>
        <cfvo type="num" val="0.38"/>
        <cfvo type="num" val="0.45"/>
      </iconSet>
    </cfRule>
  </conditionalFormatting>
  <conditionalFormatting sqref="K3">
    <cfRule type="iconSet" priority="9">
      <iconSet>
        <cfvo type="percent" val="0"/>
        <cfvo type="num" val="0.38"/>
        <cfvo type="num" val="0.45"/>
      </iconSet>
    </cfRule>
  </conditionalFormatting>
  <conditionalFormatting sqref="K4">
    <cfRule type="iconSet" priority="10">
      <iconSet>
        <cfvo type="percent" val="0"/>
        <cfvo type="num" val="0.38"/>
        <cfvo type="num" val="0.45"/>
      </iconSet>
    </cfRule>
  </conditionalFormatting>
  <conditionalFormatting sqref="K8">
    <cfRule type="iconSet" priority="7">
      <iconSet>
        <cfvo type="percent" val="0"/>
        <cfvo type="num" val="0.38"/>
        <cfvo type="num" val="0.45"/>
      </iconSet>
    </cfRule>
  </conditionalFormatting>
  <conditionalFormatting sqref="K9">
    <cfRule type="iconSet" priority="8">
      <iconSet>
        <cfvo type="percent" val="0"/>
        <cfvo type="num" val="0.38"/>
        <cfvo type="num" val="0.45"/>
      </iconSet>
    </cfRule>
  </conditionalFormatting>
  <conditionalFormatting sqref="K13">
    <cfRule type="iconSet" priority="5">
      <iconSet>
        <cfvo type="percent" val="0"/>
        <cfvo type="num" val="0.38"/>
        <cfvo type="num" val="0.45"/>
      </iconSet>
    </cfRule>
  </conditionalFormatting>
  <conditionalFormatting sqref="K14">
    <cfRule type="iconSet" priority="6">
      <iconSet>
        <cfvo type="percent" val="0"/>
        <cfvo type="num" val="0.38"/>
        <cfvo type="num" val="0.45"/>
      </iconSet>
    </cfRule>
  </conditionalFormatting>
  <conditionalFormatting sqref="K18">
    <cfRule type="iconSet" priority="3">
      <iconSet>
        <cfvo type="percent" val="0"/>
        <cfvo type="num" val="0.38"/>
        <cfvo type="num" val="0.45"/>
      </iconSet>
    </cfRule>
  </conditionalFormatting>
  <conditionalFormatting sqref="K19">
    <cfRule type="iconSet" priority="4">
      <iconSet>
        <cfvo type="percent" val="0"/>
        <cfvo type="num" val="0.38"/>
        <cfvo type="num" val="0.45"/>
      </iconSet>
    </cfRule>
  </conditionalFormatting>
  <conditionalFormatting sqref="K23">
    <cfRule type="iconSet" priority="1">
      <iconSet>
        <cfvo type="percent" val="0"/>
        <cfvo type="num" val="0.38"/>
        <cfvo type="num" val="0.45"/>
      </iconSet>
    </cfRule>
  </conditionalFormatting>
  <conditionalFormatting sqref="K24">
    <cfRule type="iconSet" priority="2">
      <iconSet>
        <cfvo type="percent" val="0"/>
        <cfvo type="num" val="0.38"/>
        <cfvo type="num" val="0.45"/>
      </iconSet>
    </cfRule>
  </conditionalFormatting>
  <conditionalFormatting sqref="P9:Q20">
    <cfRule type="iconSet" priority="77">
      <iconSet>
        <cfvo type="percent" val="0"/>
        <cfvo type="num" val="0.38"/>
        <cfvo type="num" val="0.45"/>
      </iconSet>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0A4E3F-F165-4AB2-8169-3934DE57DA6E}">
  <dimension ref="B1:D214"/>
  <sheetViews>
    <sheetView workbookViewId="0">
      <selection activeCell="D215" sqref="D215"/>
    </sheetView>
  </sheetViews>
  <sheetFormatPr baseColWidth="10" defaultColWidth="11.5" defaultRowHeight="15" x14ac:dyDescent="0.2"/>
  <cols>
    <col min="2" max="2" width="17.33203125" customWidth="1"/>
  </cols>
  <sheetData>
    <row r="1" spans="2:4" ht="32" x14ac:dyDescent="0.2">
      <c r="B1" t="s">
        <v>32</v>
      </c>
      <c r="C1" s="27" t="s">
        <v>15</v>
      </c>
      <c r="D1" s="55" t="s">
        <v>16</v>
      </c>
    </row>
    <row r="2" spans="2:4" x14ac:dyDescent="0.2">
      <c r="B2" s="56" t="s">
        <v>3</v>
      </c>
      <c r="C2" s="47">
        <v>0.45414000000000004</v>
      </c>
      <c r="D2" s="57">
        <v>0.45</v>
      </c>
    </row>
    <row r="3" spans="2:4" x14ac:dyDescent="0.2">
      <c r="B3" s="56" t="s">
        <v>6</v>
      </c>
      <c r="C3" s="47">
        <v>0.71</v>
      </c>
      <c r="D3" s="57" t="s">
        <v>20</v>
      </c>
    </row>
    <row r="4" spans="2:4" x14ac:dyDescent="0.2">
      <c r="B4" s="56" t="s">
        <v>4</v>
      </c>
      <c r="C4" s="47">
        <v>0.43333333333333335</v>
      </c>
      <c r="D4" s="57" t="s">
        <v>20</v>
      </c>
    </row>
    <row r="5" spans="2:4" x14ac:dyDescent="0.2">
      <c r="B5" s="58" t="s">
        <v>11</v>
      </c>
      <c r="C5" s="47">
        <v>0.91</v>
      </c>
      <c r="D5" s="57" t="s">
        <v>20</v>
      </c>
    </row>
    <row r="6" spans="2:4" x14ac:dyDescent="0.2">
      <c r="B6" s="58" t="s">
        <v>12</v>
      </c>
      <c r="C6" s="47">
        <v>0.49578927536842105</v>
      </c>
      <c r="D6" s="57" t="s">
        <v>20</v>
      </c>
    </row>
    <row r="7" spans="2:4" x14ac:dyDescent="0.2">
      <c r="B7" s="59" t="s">
        <v>10</v>
      </c>
      <c r="C7" s="47">
        <v>0.56584009821801606</v>
      </c>
      <c r="D7" s="57">
        <v>0.63664999999999994</v>
      </c>
    </row>
    <row r="8" spans="2:4" x14ac:dyDescent="0.2">
      <c r="B8" s="59" t="s">
        <v>5</v>
      </c>
      <c r="C8" s="47">
        <v>0.58373325333333326</v>
      </c>
      <c r="D8" s="57">
        <v>0.43064999999999998</v>
      </c>
    </row>
    <row r="9" spans="2:4" x14ac:dyDescent="0.2">
      <c r="B9" s="59" t="s">
        <v>7</v>
      </c>
      <c r="C9" s="47">
        <v>0.63575025437534394</v>
      </c>
      <c r="D9" s="57" t="s">
        <v>20</v>
      </c>
    </row>
    <row r="10" spans="2:4" x14ac:dyDescent="0.2">
      <c r="B10" s="59" t="s">
        <v>8</v>
      </c>
      <c r="C10" s="47">
        <v>0.55112390428361691</v>
      </c>
      <c r="D10" s="57">
        <v>0.83933333333333349</v>
      </c>
    </row>
    <row r="11" spans="2:4" x14ac:dyDescent="0.2">
      <c r="B11" s="59" t="s">
        <v>9</v>
      </c>
      <c r="C11" s="47">
        <v>0.56810350877192983</v>
      </c>
      <c r="D11" s="57">
        <v>0.49199999999999999</v>
      </c>
    </row>
    <row r="12" spans="2:4" x14ac:dyDescent="0.2">
      <c r="B12" s="60" t="s">
        <v>13</v>
      </c>
      <c r="C12" s="48">
        <v>0.56799999999999995</v>
      </c>
      <c r="D12" s="61" t="s">
        <v>20</v>
      </c>
    </row>
    <row r="13" spans="2:4" ht="17" thickBot="1" x14ac:dyDescent="0.25">
      <c r="B13" s="62" t="s">
        <v>27</v>
      </c>
      <c r="C13" s="63">
        <v>0.58871032978945403</v>
      </c>
      <c r="D13" s="64">
        <v>0.58915833333333334</v>
      </c>
    </row>
    <row r="16" spans="2:4" x14ac:dyDescent="0.2">
      <c r="B16" t="s">
        <v>3</v>
      </c>
    </row>
    <row r="35" spans="2:2" x14ac:dyDescent="0.2">
      <c r="B35" t="s">
        <v>6</v>
      </c>
    </row>
    <row r="54" spans="2:2" x14ac:dyDescent="0.2">
      <c r="B54" t="s">
        <v>4</v>
      </c>
    </row>
    <row r="74" spans="2:2" x14ac:dyDescent="0.2">
      <c r="B74" t="s">
        <v>11</v>
      </c>
    </row>
    <row r="94" spans="2:2" x14ac:dyDescent="0.2">
      <c r="B94" t="s">
        <v>12</v>
      </c>
    </row>
    <row r="114" spans="2:2" x14ac:dyDescent="0.2">
      <c r="B114" t="s">
        <v>10</v>
      </c>
    </row>
    <row r="134" spans="2:2" x14ac:dyDescent="0.2">
      <c r="B134" t="s">
        <v>5</v>
      </c>
    </row>
    <row r="154" spans="2:2" x14ac:dyDescent="0.2">
      <c r="B154" t="s">
        <v>7</v>
      </c>
    </row>
    <row r="174" spans="2:2" x14ac:dyDescent="0.2">
      <c r="B174" t="s">
        <v>8</v>
      </c>
    </row>
    <row r="194" spans="2:2" x14ac:dyDescent="0.2">
      <c r="B194" t="s">
        <v>9</v>
      </c>
    </row>
    <row r="214" spans="2:2" x14ac:dyDescent="0.2">
      <c r="B214" t="s">
        <v>13</v>
      </c>
    </row>
  </sheetData>
  <conditionalFormatting sqref="C2:D13">
    <cfRule type="iconSet" priority="1">
      <iconSet>
        <cfvo type="percent" val="0"/>
        <cfvo type="num" val="0.38"/>
        <cfvo type="num" val="0.45"/>
      </iconSet>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2"/>
  <sheetViews>
    <sheetView workbookViewId="0">
      <selection activeCell="H15" sqref="H15"/>
    </sheetView>
  </sheetViews>
  <sheetFormatPr baseColWidth="10" defaultColWidth="8.83203125" defaultRowHeight="15" x14ac:dyDescent="0.2"/>
  <cols>
    <col min="2" max="2" width="61.5" customWidth="1"/>
    <col min="3" max="3" width="11.33203125" customWidth="1"/>
  </cols>
  <sheetData>
    <row r="1" spans="1:6" x14ac:dyDescent="0.2">
      <c r="A1" s="296" t="s">
        <v>57</v>
      </c>
      <c r="B1" s="296"/>
      <c r="C1" s="30" t="s">
        <v>58</v>
      </c>
      <c r="D1" s="30" t="s">
        <v>59</v>
      </c>
      <c r="E1" s="30" t="s">
        <v>60</v>
      </c>
      <c r="F1" s="30" t="s">
        <v>61</v>
      </c>
    </row>
    <row r="2" spans="1:6" ht="32" x14ac:dyDescent="0.2">
      <c r="A2" s="29">
        <v>1</v>
      </c>
      <c r="B2" s="28" t="s">
        <v>62</v>
      </c>
      <c r="C2" s="29" t="s">
        <v>63</v>
      </c>
      <c r="D2" s="29" t="s">
        <v>63</v>
      </c>
      <c r="E2" s="29" t="s">
        <v>63</v>
      </c>
      <c r="F2" s="29" t="s">
        <v>63</v>
      </c>
    </row>
    <row r="3" spans="1:6" ht="32" x14ac:dyDescent="0.2">
      <c r="A3" s="29">
        <v>2</v>
      </c>
      <c r="B3" s="28" t="s">
        <v>64</v>
      </c>
      <c r="C3" s="29"/>
      <c r="D3" s="29" t="s">
        <v>63</v>
      </c>
      <c r="E3" s="29" t="s">
        <v>63</v>
      </c>
      <c r="F3" s="29" t="s">
        <v>63</v>
      </c>
    </row>
    <row r="4" spans="1:6" ht="16" x14ac:dyDescent="0.2">
      <c r="A4" s="29">
        <v>3</v>
      </c>
      <c r="B4" s="54" t="s">
        <v>65</v>
      </c>
      <c r="C4" s="29"/>
      <c r="D4" s="29" t="s">
        <v>63</v>
      </c>
      <c r="E4" s="29" t="s">
        <v>63</v>
      </c>
      <c r="F4" s="29" t="s">
        <v>63</v>
      </c>
    </row>
    <row r="5" spans="1:6" ht="16" x14ac:dyDescent="0.2">
      <c r="A5" s="29">
        <v>4</v>
      </c>
      <c r="B5" s="28" t="s">
        <v>66</v>
      </c>
      <c r="C5" s="29" t="s">
        <v>63</v>
      </c>
      <c r="D5" s="29" t="s">
        <v>63</v>
      </c>
      <c r="E5" s="29" t="s">
        <v>63</v>
      </c>
      <c r="F5" s="29" t="s">
        <v>63</v>
      </c>
    </row>
    <row r="6" spans="1:6" ht="32" x14ac:dyDescent="0.2">
      <c r="A6" s="29">
        <v>5</v>
      </c>
      <c r="B6" s="28" t="s">
        <v>67</v>
      </c>
      <c r="C6" s="29" t="s">
        <v>63</v>
      </c>
      <c r="D6" s="29" t="s">
        <v>63</v>
      </c>
      <c r="E6" s="29" t="s">
        <v>63</v>
      </c>
      <c r="F6" s="29" t="s">
        <v>63</v>
      </c>
    </row>
    <row r="7" spans="1:6" ht="32" x14ac:dyDescent="0.2">
      <c r="A7" s="29">
        <v>6</v>
      </c>
      <c r="B7" s="54" t="s">
        <v>68</v>
      </c>
      <c r="C7" s="29" t="s">
        <v>63</v>
      </c>
      <c r="D7" s="29" t="s">
        <v>63</v>
      </c>
      <c r="E7" s="29" t="s">
        <v>63</v>
      </c>
      <c r="F7" s="29" t="s">
        <v>63</v>
      </c>
    </row>
    <row r="8" spans="1:6" ht="32" x14ac:dyDescent="0.2">
      <c r="A8" s="29">
        <v>7</v>
      </c>
      <c r="B8" s="54" t="s">
        <v>69</v>
      </c>
      <c r="C8" s="29" t="s">
        <v>63</v>
      </c>
      <c r="D8" s="29" t="s">
        <v>63</v>
      </c>
      <c r="E8" s="29" t="s">
        <v>63</v>
      </c>
      <c r="F8" s="29" t="s">
        <v>63</v>
      </c>
    </row>
    <row r="9" spans="1:6" ht="16" x14ac:dyDescent="0.2">
      <c r="A9" s="29">
        <v>8</v>
      </c>
      <c r="B9" s="28" t="s">
        <v>70</v>
      </c>
      <c r="C9" s="29"/>
      <c r="D9" s="29" t="s">
        <v>63</v>
      </c>
      <c r="E9" s="29" t="s">
        <v>63</v>
      </c>
      <c r="F9" s="29" t="s">
        <v>63</v>
      </c>
    </row>
    <row r="10" spans="1:6" ht="32" x14ac:dyDescent="0.2">
      <c r="A10" s="29">
        <v>9</v>
      </c>
      <c r="B10" s="28" t="s">
        <v>71</v>
      </c>
      <c r="C10" s="29"/>
      <c r="D10" s="29" t="s">
        <v>63</v>
      </c>
      <c r="E10" s="29" t="s">
        <v>63</v>
      </c>
      <c r="F10" s="29" t="s">
        <v>63</v>
      </c>
    </row>
    <row r="11" spans="1:6" ht="32" x14ac:dyDescent="0.2">
      <c r="A11" s="29">
        <v>10</v>
      </c>
      <c r="B11" s="28" t="s">
        <v>72</v>
      </c>
      <c r="C11" s="29"/>
      <c r="D11" s="29" t="s">
        <v>63</v>
      </c>
      <c r="E11" s="29" t="s">
        <v>63</v>
      </c>
      <c r="F11" s="29" t="s">
        <v>63</v>
      </c>
    </row>
    <row r="12" spans="1:6" ht="32" x14ac:dyDescent="0.2">
      <c r="A12" s="29">
        <v>11</v>
      </c>
      <c r="B12" s="28" t="s">
        <v>73</v>
      </c>
      <c r="C12" s="29"/>
      <c r="D12" s="29"/>
      <c r="E12" s="29" t="s">
        <v>63</v>
      </c>
      <c r="F12" s="29" t="s">
        <v>63</v>
      </c>
    </row>
    <row r="13" spans="1:6" ht="32" x14ac:dyDescent="0.2">
      <c r="A13" s="29">
        <v>12</v>
      </c>
      <c r="B13" s="28" t="s">
        <v>74</v>
      </c>
      <c r="C13" s="29" t="s">
        <v>63</v>
      </c>
      <c r="D13" s="29" t="s">
        <v>63</v>
      </c>
      <c r="E13" s="29" t="s">
        <v>63</v>
      </c>
      <c r="F13" s="29" t="s">
        <v>63</v>
      </c>
    </row>
    <row r="14" spans="1:6" ht="16" x14ac:dyDescent="0.2">
      <c r="A14" s="29">
        <v>13</v>
      </c>
      <c r="B14" s="28" t="s">
        <v>75</v>
      </c>
      <c r="C14" s="29" t="s">
        <v>63</v>
      </c>
      <c r="D14" s="29" t="s">
        <v>63</v>
      </c>
      <c r="E14" s="29" t="s">
        <v>63</v>
      </c>
      <c r="F14" s="29" t="s">
        <v>63</v>
      </c>
    </row>
    <row r="15" spans="1:6" ht="16" x14ac:dyDescent="0.2">
      <c r="A15" s="29">
        <v>14</v>
      </c>
      <c r="B15" s="28" t="s">
        <v>76</v>
      </c>
      <c r="C15" s="29"/>
      <c r="D15" s="29" t="s">
        <v>63</v>
      </c>
      <c r="E15" s="29" t="s">
        <v>63</v>
      </c>
      <c r="F15" s="29" t="s">
        <v>63</v>
      </c>
    </row>
    <row r="16" spans="1:6" ht="16" x14ac:dyDescent="0.2">
      <c r="A16" s="29">
        <v>15</v>
      </c>
      <c r="B16" s="28" t="s">
        <v>77</v>
      </c>
      <c r="C16" s="29"/>
      <c r="D16" s="29" t="s">
        <v>63</v>
      </c>
      <c r="E16" s="29" t="s">
        <v>63</v>
      </c>
      <c r="F16" s="29" t="s">
        <v>63</v>
      </c>
    </row>
    <row r="17" spans="1:6" ht="32" x14ac:dyDescent="0.2">
      <c r="A17" s="29">
        <v>16</v>
      </c>
      <c r="B17" s="28" t="s">
        <v>78</v>
      </c>
      <c r="C17" s="29" t="s">
        <v>63</v>
      </c>
      <c r="D17" s="29" t="s">
        <v>63</v>
      </c>
      <c r="E17" s="29" t="s">
        <v>63</v>
      </c>
      <c r="F17" s="29" t="s">
        <v>63</v>
      </c>
    </row>
    <row r="18" spans="1:6" ht="16" x14ac:dyDescent="0.2">
      <c r="A18" s="29">
        <v>17</v>
      </c>
      <c r="B18" s="28" t="s">
        <v>79</v>
      </c>
      <c r="C18" s="29"/>
      <c r="D18" s="29"/>
      <c r="E18" s="29" t="s">
        <v>63</v>
      </c>
      <c r="F18" s="29" t="s">
        <v>63</v>
      </c>
    </row>
    <row r="19" spans="1:6" ht="32" x14ac:dyDescent="0.2">
      <c r="A19" s="29">
        <v>18</v>
      </c>
      <c r="B19" s="28" t="s">
        <v>80</v>
      </c>
      <c r="C19" s="29" t="s">
        <v>63</v>
      </c>
      <c r="D19" s="29" t="s">
        <v>63</v>
      </c>
      <c r="E19" s="29" t="s">
        <v>63</v>
      </c>
      <c r="F19" s="29" t="s">
        <v>63</v>
      </c>
    </row>
    <row r="20" spans="1:6" ht="16" x14ac:dyDescent="0.2">
      <c r="A20" s="29">
        <v>19</v>
      </c>
      <c r="B20" s="54" t="s">
        <v>81</v>
      </c>
      <c r="C20" s="29" t="s">
        <v>63</v>
      </c>
      <c r="D20" s="29" t="s">
        <v>63</v>
      </c>
      <c r="E20" s="29" t="s">
        <v>63</v>
      </c>
      <c r="F20" s="29" t="s">
        <v>63</v>
      </c>
    </row>
    <row r="22" spans="1:6" x14ac:dyDescent="0.2">
      <c r="A22" t="s">
        <v>82</v>
      </c>
    </row>
  </sheetData>
  <mergeCells count="1">
    <mergeCell ref="A1:B1"/>
  </mergeCells>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2869C-3738-48AF-8AED-D23890D8E664}">
  <sheetPr>
    <tabColor theme="9" tint="0.79998168889431442"/>
  </sheetPr>
  <dimension ref="A1:J43"/>
  <sheetViews>
    <sheetView topLeftCell="E1" workbookViewId="0">
      <selection activeCell="G10" sqref="G10:W12"/>
    </sheetView>
  </sheetViews>
  <sheetFormatPr baseColWidth="10" defaultColWidth="11.5" defaultRowHeight="15" x14ac:dyDescent="0.2"/>
  <cols>
    <col min="1" max="1" width="11.5" style="13"/>
    <col min="2" max="2" width="36.1640625" style="120" customWidth="1"/>
    <col min="3" max="3" width="40.5" style="120" customWidth="1"/>
    <col min="4" max="4" width="16.5" style="13" customWidth="1"/>
    <col min="5" max="6" width="11.5" style="13"/>
    <col min="9" max="9" width="11.6640625" bestFit="1" customWidth="1"/>
  </cols>
  <sheetData>
    <row r="1" spans="1:10" ht="16" x14ac:dyDescent="0.2">
      <c r="B1" s="110" t="s">
        <v>83</v>
      </c>
      <c r="C1" s="110" t="s">
        <v>84</v>
      </c>
      <c r="D1" s="111" t="s">
        <v>85</v>
      </c>
    </row>
    <row r="2" spans="1:10" ht="30" x14ac:dyDescent="0.2">
      <c r="A2" s="13">
        <v>1</v>
      </c>
      <c r="B2" s="25" t="s">
        <v>86</v>
      </c>
      <c r="C2" s="32" t="s">
        <v>87</v>
      </c>
      <c r="D2" s="13" t="s">
        <v>5</v>
      </c>
      <c r="H2" s="109" t="s">
        <v>83</v>
      </c>
      <c r="I2" s="109" t="s">
        <v>88</v>
      </c>
      <c r="J2" s="109" t="s">
        <v>89</v>
      </c>
    </row>
    <row r="3" spans="1:10" ht="39" x14ac:dyDescent="0.2">
      <c r="A3" s="13">
        <v>1</v>
      </c>
      <c r="B3" s="25" t="s">
        <v>86</v>
      </c>
      <c r="C3" s="25" t="s">
        <v>90</v>
      </c>
      <c r="D3" s="13" t="s">
        <v>13</v>
      </c>
      <c r="F3"/>
      <c r="H3" s="106" t="s">
        <v>91</v>
      </c>
      <c r="I3" s="107" t="s">
        <v>92</v>
      </c>
      <c r="J3" t="s">
        <v>93</v>
      </c>
    </row>
    <row r="4" spans="1:10" ht="26" x14ac:dyDescent="0.2">
      <c r="A4" s="13">
        <v>1</v>
      </c>
      <c r="B4" s="99" t="s">
        <v>86</v>
      </c>
      <c r="C4" s="99" t="s">
        <v>94</v>
      </c>
      <c r="D4" s="13" t="s">
        <v>9</v>
      </c>
      <c r="H4" s="106" t="s">
        <v>91</v>
      </c>
      <c r="I4" s="107" t="s">
        <v>95</v>
      </c>
      <c r="J4" t="s">
        <v>96</v>
      </c>
    </row>
    <row r="5" spans="1:10" ht="39" x14ac:dyDescent="0.2">
      <c r="A5" s="13">
        <v>1</v>
      </c>
      <c r="B5" s="97" t="s">
        <v>86</v>
      </c>
      <c r="C5" s="97" t="s">
        <v>97</v>
      </c>
      <c r="D5" s="13" t="s">
        <v>11</v>
      </c>
      <c r="F5"/>
      <c r="H5" s="106" t="s">
        <v>98</v>
      </c>
      <c r="I5" s="107" t="s">
        <v>99</v>
      </c>
      <c r="J5" t="s">
        <v>100</v>
      </c>
    </row>
    <row r="6" spans="1:10" ht="39" x14ac:dyDescent="0.2">
      <c r="A6" s="13">
        <v>1</v>
      </c>
      <c r="B6" s="100" t="s">
        <v>86</v>
      </c>
      <c r="C6" s="100" t="s">
        <v>101</v>
      </c>
      <c r="D6" s="13" t="s">
        <v>11</v>
      </c>
      <c r="F6"/>
      <c r="H6" s="106" t="s">
        <v>98</v>
      </c>
      <c r="I6" s="108" t="s">
        <v>102</v>
      </c>
      <c r="J6" t="s">
        <v>103</v>
      </c>
    </row>
    <row r="7" spans="1:10" ht="45" x14ac:dyDescent="0.2">
      <c r="A7" s="13">
        <v>1</v>
      </c>
      <c r="B7" s="112" t="s">
        <v>86</v>
      </c>
      <c r="C7" s="31" t="s">
        <v>101</v>
      </c>
      <c r="D7" s="13" t="s">
        <v>5</v>
      </c>
      <c r="H7" s="106" t="s">
        <v>104</v>
      </c>
      <c r="I7" s="107" t="s">
        <v>105</v>
      </c>
      <c r="J7" t="s">
        <v>106</v>
      </c>
    </row>
    <row r="8" spans="1:10" ht="90" x14ac:dyDescent="0.2">
      <c r="A8" s="13">
        <v>2</v>
      </c>
      <c r="B8" s="113" t="s">
        <v>107</v>
      </c>
      <c r="C8" s="113" t="s">
        <v>100</v>
      </c>
      <c r="D8" s="13" t="s">
        <v>6</v>
      </c>
      <c r="H8" s="106" t="s">
        <v>104</v>
      </c>
      <c r="I8" s="107" t="s">
        <v>108</v>
      </c>
      <c r="J8" t="s">
        <v>109</v>
      </c>
    </row>
    <row r="9" spans="1:10" ht="90" x14ac:dyDescent="0.2">
      <c r="A9" s="13">
        <v>2</v>
      </c>
      <c r="B9" s="113" t="s">
        <v>107</v>
      </c>
      <c r="C9" s="74" t="s">
        <v>110</v>
      </c>
      <c r="D9" s="13" t="s">
        <v>8</v>
      </c>
      <c r="H9" s="106" t="s">
        <v>104</v>
      </c>
      <c r="I9" s="107" t="s">
        <v>111</v>
      </c>
      <c r="J9" t="s">
        <v>112</v>
      </c>
    </row>
    <row r="10" spans="1:10" ht="90" x14ac:dyDescent="0.2">
      <c r="A10" s="13">
        <v>2</v>
      </c>
      <c r="B10" s="113" t="s">
        <v>107</v>
      </c>
      <c r="C10" s="114" t="s">
        <v>100</v>
      </c>
      <c r="D10" s="13" t="s">
        <v>7</v>
      </c>
      <c r="H10" s="106" t="s">
        <v>113</v>
      </c>
      <c r="I10" s="107" t="s">
        <v>114</v>
      </c>
      <c r="J10" t="s">
        <v>115</v>
      </c>
    </row>
    <row r="11" spans="1:10" ht="90" x14ac:dyDescent="0.2">
      <c r="A11" s="13">
        <v>2</v>
      </c>
      <c r="B11" s="113" t="s">
        <v>107</v>
      </c>
      <c r="C11" s="105" t="s">
        <v>100</v>
      </c>
      <c r="D11" s="13" t="s">
        <v>9</v>
      </c>
      <c r="H11" s="106" t="s">
        <v>113</v>
      </c>
      <c r="I11" s="107" t="s">
        <v>116</v>
      </c>
      <c r="J11" t="s">
        <v>117</v>
      </c>
    </row>
    <row r="12" spans="1:10" ht="65" x14ac:dyDescent="0.2">
      <c r="A12" s="13">
        <v>3</v>
      </c>
      <c r="B12" s="115" t="s">
        <v>118</v>
      </c>
      <c r="C12" s="115" t="s">
        <v>106</v>
      </c>
      <c r="D12" s="13" t="s">
        <v>3</v>
      </c>
      <c r="H12" s="106" t="s">
        <v>113</v>
      </c>
      <c r="I12" s="107" t="s">
        <v>119</v>
      </c>
      <c r="J12" t="s">
        <v>120</v>
      </c>
    </row>
    <row r="13" spans="1:10" ht="65" x14ac:dyDescent="0.2">
      <c r="A13" s="13">
        <v>3</v>
      </c>
      <c r="B13" s="116" t="s">
        <v>118</v>
      </c>
      <c r="C13" s="102" t="s">
        <v>121</v>
      </c>
      <c r="D13" s="13" t="s">
        <v>9</v>
      </c>
    </row>
    <row r="14" spans="1:10" ht="65" x14ac:dyDescent="0.2">
      <c r="A14" s="13">
        <v>3</v>
      </c>
      <c r="B14" s="98" t="s">
        <v>118</v>
      </c>
      <c r="C14" s="98" t="s">
        <v>122</v>
      </c>
      <c r="D14" s="13" t="s">
        <v>3</v>
      </c>
    </row>
    <row r="15" spans="1:10" ht="65" x14ac:dyDescent="0.2">
      <c r="A15" s="13">
        <v>3</v>
      </c>
      <c r="B15" s="40" t="s">
        <v>118</v>
      </c>
      <c r="C15" s="40" t="s">
        <v>109</v>
      </c>
      <c r="D15" s="13" t="s">
        <v>9</v>
      </c>
    </row>
    <row r="16" spans="1:10" ht="65" x14ac:dyDescent="0.2">
      <c r="A16" s="13">
        <v>3</v>
      </c>
      <c r="B16" s="39" t="s">
        <v>118</v>
      </c>
      <c r="C16" s="39" t="s">
        <v>123</v>
      </c>
      <c r="D16" s="13" t="s">
        <v>4</v>
      </c>
    </row>
    <row r="17" spans="1:6" ht="65" x14ac:dyDescent="0.2">
      <c r="A17" s="13">
        <v>4</v>
      </c>
      <c r="B17" s="39" t="s">
        <v>124</v>
      </c>
      <c r="C17" s="40" t="s">
        <v>125</v>
      </c>
      <c r="D17" s="13" t="s">
        <v>12</v>
      </c>
      <c r="E17"/>
      <c r="F17"/>
    </row>
    <row r="18" spans="1:6" ht="75" x14ac:dyDescent="0.2">
      <c r="A18" s="13">
        <v>4</v>
      </c>
      <c r="B18" s="117" t="s">
        <v>124</v>
      </c>
      <c r="C18" s="117" t="s">
        <v>126</v>
      </c>
      <c r="D18" s="13" t="s">
        <v>6</v>
      </c>
      <c r="E18"/>
    </row>
    <row r="19" spans="1:6" ht="65" x14ac:dyDescent="0.2">
      <c r="A19" s="13">
        <v>4</v>
      </c>
      <c r="B19" s="103" t="s">
        <v>124</v>
      </c>
      <c r="C19" s="88" t="s">
        <v>127</v>
      </c>
      <c r="D19" s="13" t="s">
        <v>10</v>
      </c>
      <c r="E19"/>
      <c r="F19"/>
    </row>
    <row r="20" spans="1:6" ht="65" x14ac:dyDescent="0.2">
      <c r="A20" s="13">
        <v>4</v>
      </c>
      <c r="B20" s="75" t="s">
        <v>124</v>
      </c>
      <c r="C20" s="75" t="s">
        <v>128</v>
      </c>
      <c r="D20" s="13" t="s">
        <v>10</v>
      </c>
      <c r="E20"/>
    </row>
    <row r="21" spans="1:6" ht="65" x14ac:dyDescent="0.2">
      <c r="A21" s="13">
        <v>4</v>
      </c>
      <c r="B21" s="118" t="s">
        <v>124</v>
      </c>
      <c r="C21" s="101" t="s">
        <v>128</v>
      </c>
      <c r="D21" s="13" t="s">
        <v>10</v>
      </c>
      <c r="E21"/>
      <c r="F21"/>
    </row>
    <row r="22" spans="1:6" ht="65" x14ac:dyDescent="0.2">
      <c r="A22" s="13">
        <v>4</v>
      </c>
      <c r="B22" s="105" t="s">
        <v>124</v>
      </c>
      <c r="C22" s="104" t="s">
        <v>129</v>
      </c>
      <c r="D22" s="13" t="s">
        <v>3</v>
      </c>
      <c r="E22"/>
    </row>
    <row r="23" spans="1:6" ht="65" x14ac:dyDescent="0.2">
      <c r="A23" s="13">
        <v>4</v>
      </c>
      <c r="B23" s="76" t="s">
        <v>124</v>
      </c>
      <c r="C23" s="76" t="s">
        <v>129</v>
      </c>
      <c r="D23" s="13" t="s">
        <v>3</v>
      </c>
      <c r="E23"/>
    </row>
    <row r="24" spans="1:6" x14ac:dyDescent="0.2">
      <c r="B24" s="119"/>
      <c r="C24" s="119"/>
    </row>
    <row r="25" spans="1:6" x14ac:dyDescent="0.2">
      <c r="F25"/>
    </row>
    <row r="26" spans="1:6" x14ac:dyDescent="0.2">
      <c r="F26"/>
    </row>
    <row r="27" spans="1:6" x14ac:dyDescent="0.2">
      <c r="F27"/>
    </row>
    <row r="28" spans="1:6" x14ac:dyDescent="0.2">
      <c r="F28"/>
    </row>
    <row r="29" spans="1:6" x14ac:dyDescent="0.2">
      <c r="F29"/>
    </row>
    <row r="30" spans="1:6" x14ac:dyDescent="0.2">
      <c r="F30"/>
    </row>
    <row r="31" spans="1:6" x14ac:dyDescent="0.2">
      <c r="F31"/>
    </row>
    <row r="32" spans="1:6" x14ac:dyDescent="0.2">
      <c r="F32"/>
    </row>
    <row r="33" spans="6:6" x14ac:dyDescent="0.2">
      <c r="F33"/>
    </row>
    <row r="34" spans="6:6" x14ac:dyDescent="0.2">
      <c r="F34"/>
    </row>
    <row r="35" spans="6:6" x14ac:dyDescent="0.2">
      <c r="F35"/>
    </row>
    <row r="36" spans="6:6" x14ac:dyDescent="0.2">
      <c r="F36"/>
    </row>
    <row r="37" spans="6:6" x14ac:dyDescent="0.2">
      <c r="F37"/>
    </row>
    <row r="38" spans="6:6" x14ac:dyDescent="0.2">
      <c r="F38"/>
    </row>
    <row r="39" spans="6:6" x14ac:dyDescent="0.2">
      <c r="F39"/>
    </row>
    <row r="40" spans="6:6" x14ac:dyDescent="0.2">
      <c r="F40"/>
    </row>
    <row r="41" spans="6:6" x14ac:dyDescent="0.2">
      <c r="F41"/>
    </row>
    <row r="42" spans="6:6" x14ac:dyDescent="0.2">
      <c r="F42"/>
    </row>
    <row r="43" spans="6:6" x14ac:dyDescent="0.2">
      <c r="F4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40"/>
  <sheetViews>
    <sheetView tabSelected="1" zoomScaleNormal="100" workbookViewId="0">
      <selection activeCell="F5" sqref="F5"/>
    </sheetView>
  </sheetViews>
  <sheetFormatPr baseColWidth="10" defaultColWidth="11.5" defaultRowHeight="15" customHeight="1" x14ac:dyDescent="0.2"/>
  <cols>
    <col min="1" max="1" width="6.5" style="21" customWidth="1"/>
    <col min="2" max="2" width="24.6640625" style="21" customWidth="1"/>
    <col min="3" max="4" width="18.1640625" style="21" customWidth="1"/>
    <col min="5" max="6" width="11.5" style="21" customWidth="1"/>
    <col min="7" max="7" width="11.5" style="21"/>
    <col min="8" max="8" width="76.33203125" style="21" customWidth="1"/>
    <col min="9" max="9" width="19.5" style="21" customWidth="1"/>
    <col min="10" max="10" width="8.33203125" style="69" customWidth="1"/>
    <col min="11" max="11" width="8.1640625" style="53" hidden="1" customWidth="1"/>
    <col min="12" max="13" width="8.6640625" style="53" hidden="1" customWidth="1"/>
    <col min="14" max="14" width="8.5" style="53" hidden="1" customWidth="1"/>
    <col min="15" max="15" width="7.83203125" style="53" hidden="1" customWidth="1"/>
    <col min="16" max="16" width="7.83203125" style="65" hidden="1" customWidth="1"/>
    <col min="17" max="17" width="7.83203125" style="53" hidden="1" customWidth="1"/>
    <col min="18" max="18" width="7.5" style="53" hidden="1" customWidth="1"/>
    <col min="19" max="19" width="14.5" style="21" hidden="1" customWidth="1"/>
    <col min="20" max="20" width="7.5" style="21" hidden="1" customWidth="1"/>
    <col min="21" max="21" width="7.1640625" style="21" hidden="1" customWidth="1"/>
    <col min="22" max="22" width="11.5" style="21" customWidth="1"/>
    <col min="23" max="23" width="22.1640625" style="21" hidden="1" customWidth="1"/>
    <col min="24" max="25" width="11.5" style="21" customWidth="1"/>
    <col min="26" max="26" width="19.33203125" style="21" customWidth="1"/>
    <col min="27" max="16384" width="11.5" style="21"/>
  </cols>
  <sheetData>
    <row r="1" spans="2:23" ht="27" customHeight="1" x14ac:dyDescent="0.2">
      <c r="B1" s="355" t="s">
        <v>0</v>
      </c>
      <c r="C1" s="357" t="s">
        <v>1</v>
      </c>
      <c r="D1" s="358"/>
      <c r="H1" s="121" t="s">
        <v>2</v>
      </c>
      <c r="I1" s="137" t="s">
        <v>394</v>
      </c>
      <c r="J1" s="68"/>
      <c r="K1" s="129" t="s">
        <v>3</v>
      </c>
      <c r="L1" s="129" t="s">
        <v>4</v>
      </c>
      <c r="M1" s="130" t="s">
        <v>5</v>
      </c>
      <c r="N1" s="130" t="s">
        <v>6</v>
      </c>
      <c r="O1" s="130" t="s">
        <v>7</v>
      </c>
      <c r="P1" s="130" t="s">
        <v>8</v>
      </c>
      <c r="Q1" s="130" t="s">
        <v>9</v>
      </c>
      <c r="R1" s="130" t="s">
        <v>10</v>
      </c>
      <c r="S1" s="131" t="s">
        <v>11</v>
      </c>
      <c r="T1" s="131" t="s">
        <v>12</v>
      </c>
      <c r="U1" s="131" t="s">
        <v>13</v>
      </c>
      <c r="W1" s="135" t="s">
        <v>14</v>
      </c>
    </row>
    <row r="2" spans="2:23" ht="48" customHeight="1" x14ac:dyDescent="0.2">
      <c r="B2" s="356"/>
      <c r="C2" s="155" t="s">
        <v>15</v>
      </c>
      <c r="D2" s="156" t="s">
        <v>16</v>
      </c>
      <c r="H2" s="138" t="s">
        <v>17</v>
      </c>
      <c r="I2" s="183">
        <f>+AVERAGE(K2:U2)</f>
        <v>0.36665758539362497</v>
      </c>
      <c r="K2" s="122"/>
      <c r="L2" s="122"/>
      <c r="M2" s="123">
        <f>+C9</f>
        <v>0.48773034157449996</v>
      </c>
      <c r="N2" s="124"/>
      <c r="O2" s="125"/>
      <c r="P2" s="125"/>
      <c r="Q2" s="126">
        <f>+AVERAGE(SIPTA!AA7:AA8)</f>
        <v>0.45</v>
      </c>
      <c r="R2" s="125"/>
      <c r="S2" s="127">
        <f>+C6</f>
        <v>0.27500000000000002</v>
      </c>
      <c r="T2" s="128"/>
      <c r="U2" s="127">
        <f>+C13</f>
        <v>0.25390000000000001</v>
      </c>
      <c r="W2" s="136">
        <v>16</v>
      </c>
    </row>
    <row r="3" spans="2:23" ht="52" customHeight="1" x14ac:dyDescent="0.2">
      <c r="B3" s="158" t="s">
        <v>3</v>
      </c>
      <c r="C3" s="159">
        <f>OAP!AA13</f>
        <v>0.60819333333333336</v>
      </c>
      <c r="D3" s="160">
        <f>OAP!AE13</f>
        <v>0.45</v>
      </c>
      <c r="H3" s="139" t="s">
        <v>18</v>
      </c>
      <c r="I3" s="183">
        <f>+AVERAGE(K3:U3)</f>
        <v>0.47959189190758145</v>
      </c>
      <c r="K3" s="123"/>
      <c r="L3" s="123"/>
      <c r="M3" s="125"/>
      <c r="N3" s="123">
        <f>+OAJ!AA7</f>
        <v>0.45500000000000002</v>
      </c>
      <c r="O3" s="123">
        <f>+C10</f>
        <v>0.46569935476190472</v>
      </c>
      <c r="P3" s="123">
        <f>+C11</f>
        <v>0.49766841286842112</v>
      </c>
      <c r="Q3" s="123">
        <f>+SIPTA!AA9</f>
        <v>0.49999979999999999</v>
      </c>
      <c r="R3" s="125"/>
      <c r="S3" s="128"/>
      <c r="T3" s="128"/>
      <c r="U3" s="128"/>
      <c r="W3" s="136" t="s">
        <v>19</v>
      </c>
    </row>
    <row r="4" spans="2:23" ht="52" customHeight="1" x14ac:dyDescent="0.2">
      <c r="B4" s="158" t="s">
        <v>6</v>
      </c>
      <c r="C4" s="159">
        <f>OAJ!AA9</f>
        <v>0.4375</v>
      </c>
      <c r="D4" s="160" t="s">
        <v>20</v>
      </c>
      <c r="H4" s="140" t="s">
        <v>21</v>
      </c>
      <c r="I4" s="183">
        <f>+AVERAGE(K4:U4)</f>
        <v>0.46539679939682538</v>
      </c>
      <c r="K4" s="123">
        <f>+AVERAGE(OAP!AA9:AA11)</f>
        <v>0.58333333333333326</v>
      </c>
      <c r="L4" s="123">
        <f>+C5</f>
        <v>0.519999922</v>
      </c>
      <c r="M4" s="125"/>
      <c r="N4" s="123"/>
      <c r="O4" s="125"/>
      <c r="P4" s="125"/>
      <c r="Q4" s="123">
        <f>+AVERAGE(SIPTA!AA10:AA11)</f>
        <v>0.29285714285714287</v>
      </c>
      <c r="R4" s="125"/>
      <c r="S4" s="128"/>
      <c r="T4" s="128"/>
      <c r="U4" s="128"/>
      <c r="W4" s="136" t="s">
        <v>22</v>
      </c>
    </row>
    <row r="5" spans="2:23" ht="52" customHeight="1" x14ac:dyDescent="0.2">
      <c r="B5" s="158" t="s">
        <v>4</v>
      </c>
      <c r="C5" s="159">
        <f>OTI!AA9</f>
        <v>0.519999922</v>
      </c>
      <c r="D5" s="160" t="s">
        <v>20</v>
      </c>
      <c r="H5" s="141" t="s">
        <v>23</v>
      </c>
      <c r="I5" s="183">
        <f>+AVERAGE(K5:U5)</f>
        <v>0.4358823571555675</v>
      </c>
      <c r="K5" s="123">
        <f>+AVERAGE(OAP!AA7:AA8,OAP!AA12)</f>
        <v>0.62476666666666658</v>
      </c>
      <c r="L5" s="123"/>
      <c r="M5" s="125"/>
      <c r="N5" s="123">
        <f>+OAJ!AA8</f>
        <v>0.42</v>
      </c>
      <c r="O5" s="125"/>
      <c r="P5" s="125"/>
      <c r="Q5" s="123"/>
      <c r="R5" s="123">
        <f>+C8</f>
        <v>0.46139443585034012</v>
      </c>
      <c r="S5" s="128"/>
      <c r="T5" s="127">
        <f>+C7</f>
        <v>0.23736832610526318</v>
      </c>
      <c r="U5" s="128"/>
      <c r="W5" s="136">
        <v>16</v>
      </c>
    </row>
    <row r="6" spans="2:23" ht="52" customHeight="1" thickBot="1" x14ac:dyDescent="0.25">
      <c r="B6" s="161" t="s">
        <v>400</v>
      </c>
      <c r="C6" s="159">
        <f>Comunicaciones!AA9</f>
        <v>0.27500000000000002</v>
      </c>
      <c r="D6" s="160" t="s">
        <v>20</v>
      </c>
      <c r="H6" s="181" t="s">
        <v>24</v>
      </c>
      <c r="I6" s="182">
        <f>AVERAGE(I2:I5)</f>
        <v>0.43688215846339978</v>
      </c>
      <c r="K6" s="65"/>
      <c r="L6" s="65"/>
      <c r="M6" s="91"/>
      <c r="N6" s="90"/>
      <c r="O6" s="65"/>
      <c r="Q6" s="65"/>
      <c r="R6" s="65"/>
    </row>
    <row r="7" spans="2:23" ht="52" customHeight="1" thickBot="1" x14ac:dyDescent="0.25">
      <c r="B7" s="161" t="s">
        <v>399</v>
      </c>
      <c r="C7" s="159">
        <f>'Control Interno'!AA9</f>
        <v>0.23736832610526318</v>
      </c>
      <c r="D7" s="160" t="s">
        <v>20</v>
      </c>
      <c r="K7" s="70"/>
      <c r="L7" s="70"/>
      <c r="M7" s="70"/>
      <c r="N7" s="70"/>
      <c r="O7" s="70"/>
      <c r="P7" s="70"/>
      <c r="Q7" s="70"/>
      <c r="R7" s="70"/>
      <c r="S7" s="70"/>
      <c r="T7" s="70"/>
      <c r="U7" s="70"/>
      <c r="V7" s="70"/>
      <c r="W7" s="70"/>
    </row>
    <row r="8" spans="2:23" ht="52" customHeight="1" x14ac:dyDescent="0.2">
      <c r="B8" s="162" t="s">
        <v>10</v>
      </c>
      <c r="C8" s="159">
        <f>SAF!AA10</f>
        <v>0.46139443585034012</v>
      </c>
      <c r="D8" s="160">
        <f>SAF!AE10</f>
        <v>0.49999979999999999</v>
      </c>
      <c r="H8" s="169" t="s">
        <v>2</v>
      </c>
      <c r="I8" s="173" t="s">
        <v>395</v>
      </c>
      <c r="J8" s="142"/>
      <c r="K8" s="143">
        <v>2023</v>
      </c>
      <c r="P8" s="53"/>
      <c r="S8" s="70"/>
      <c r="T8" s="70"/>
      <c r="U8" s="70"/>
      <c r="V8" s="70"/>
      <c r="W8" s="70"/>
    </row>
    <row r="9" spans="2:23" ht="52" customHeight="1" x14ac:dyDescent="0.2">
      <c r="B9" s="162" t="s">
        <v>5</v>
      </c>
      <c r="C9" s="159">
        <f>SMPCA!AA13</f>
        <v>0.48773034157449996</v>
      </c>
      <c r="D9" s="160">
        <f>+SMPCA!AE13</f>
        <v>0.60738000000000003</v>
      </c>
      <c r="H9" s="177" t="s">
        <v>17</v>
      </c>
      <c r="I9" s="176">
        <f>+($M$11*I2)+K9</f>
        <v>0.4793325077630568</v>
      </c>
      <c r="J9" s="185"/>
      <c r="K9" s="187">
        <v>0.44600000000000001</v>
      </c>
      <c r="L9" s="184">
        <v>0.01</v>
      </c>
      <c r="M9" s="184">
        <f>100%/11</f>
        <v>9.0909090909090912E-2</v>
      </c>
      <c r="N9" s="65" t="s">
        <v>25</v>
      </c>
      <c r="O9" s="65"/>
      <c r="Q9" s="65"/>
      <c r="R9" s="65"/>
      <c r="S9" s="70"/>
      <c r="T9" s="70"/>
      <c r="U9" s="70"/>
      <c r="V9" s="70"/>
      <c r="W9" s="70"/>
    </row>
    <row r="10" spans="2:23" ht="52" customHeight="1" x14ac:dyDescent="0.2">
      <c r="B10" s="162" t="s">
        <v>398</v>
      </c>
      <c r="C10" s="159">
        <f>'Sub.Evaluación LA'!AA11</f>
        <v>0.46569935476190472</v>
      </c>
      <c r="D10" s="160" t="s">
        <v>20</v>
      </c>
      <c r="H10" s="178" t="s">
        <v>18</v>
      </c>
      <c r="I10" s="176">
        <f>+($M$11*I3)+K10</f>
        <v>0.49289926290068919</v>
      </c>
      <c r="J10" s="185"/>
      <c r="K10" s="187">
        <v>0.44929999999999998</v>
      </c>
      <c r="L10" s="184"/>
      <c r="M10" s="184">
        <f>(+M9*5)+(M9/2)</f>
        <v>0.5</v>
      </c>
      <c r="N10" s="65" t="s">
        <v>26</v>
      </c>
      <c r="O10" s="65"/>
      <c r="Q10" s="65"/>
      <c r="R10" s="65"/>
      <c r="S10" s="70"/>
      <c r="T10" s="70"/>
      <c r="U10" s="70"/>
      <c r="V10" s="70"/>
      <c r="W10" s="70"/>
    </row>
    <row r="11" spans="2:23" ht="52" customHeight="1" x14ac:dyDescent="0.2">
      <c r="B11" s="162" t="s">
        <v>8</v>
      </c>
      <c r="C11" s="159">
        <f>'Sub.Seguimiento LA'!AA11</f>
        <v>0.49766841286842112</v>
      </c>
      <c r="D11" s="160">
        <f>'Sub.Seguimiento LA'!AE11</f>
        <v>0.49999979999999999</v>
      </c>
      <c r="H11" s="179" t="s">
        <v>21</v>
      </c>
      <c r="I11" s="176">
        <f>+($M$11*I4)+K11</f>
        <v>0.48990879994516595</v>
      </c>
      <c r="J11" s="185"/>
      <c r="K11" s="187">
        <v>0.4476</v>
      </c>
      <c r="L11" s="184"/>
      <c r="M11" s="184">
        <f>+M9</f>
        <v>9.0909090909090912E-2</v>
      </c>
      <c r="N11" s="65">
        <v>2024</v>
      </c>
      <c r="O11" s="65"/>
      <c r="Q11" s="65"/>
      <c r="R11" s="65"/>
      <c r="S11" s="70"/>
      <c r="T11" s="70"/>
      <c r="U11" s="70"/>
      <c r="V11" s="70"/>
      <c r="W11" s="70"/>
    </row>
    <row r="12" spans="2:23" ht="52" customHeight="1" x14ac:dyDescent="0.2">
      <c r="B12" s="162" t="s">
        <v>9</v>
      </c>
      <c r="C12" s="159">
        <f>SIPTA!AA12</f>
        <v>0.39714281714285715</v>
      </c>
      <c r="D12" s="160">
        <f>+SIPTA!AE12</f>
        <v>0.4999999</v>
      </c>
      <c r="H12" s="180" t="s">
        <v>23</v>
      </c>
      <c r="I12" s="176">
        <f>+($M$11*I5)+K12</f>
        <v>0.49272566883232433</v>
      </c>
      <c r="J12" s="185"/>
      <c r="K12" s="187">
        <v>0.4531</v>
      </c>
      <c r="L12" s="184"/>
      <c r="M12" s="65"/>
      <c r="N12" s="65"/>
      <c r="O12" s="65"/>
      <c r="Q12" s="65"/>
      <c r="R12" s="65"/>
      <c r="S12" s="70"/>
      <c r="T12" s="70"/>
      <c r="U12" s="70"/>
      <c r="V12" s="70"/>
      <c r="W12" s="70"/>
    </row>
    <row r="13" spans="2:23" ht="52" customHeight="1" thickBot="1" x14ac:dyDescent="0.25">
      <c r="B13" s="163" t="s">
        <v>397</v>
      </c>
      <c r="C13" s="164">
        <f>OCDI!AA9</f>
        <v>0.25390000000000001</v>
      </c>
      <c r="D13" s="165" t="s">
        <v>20</v>
      </c>
      <c r="H13" s="174" t="s">
        <v>24</v>
      </c>
      <c r="I13" s="175">
        <f>AVERAGE(I9:I12)</f>
        <v>0.48871655986030904</v>
      </c>
      <c r="J13" s="186"/>
      <c r="K13" s="184">
        <f>+AVERAGE(K9:K12)</f>
        <v>0.44900000000000001</v>
      </c>
      <c r="L13" s="184"/>
      <c r="M13" s="65"/>
      <c r="N13" s="65"/>
      <c r="O13" s="65"/>
      <c r="Q13" s="65"/>
      <c r="R13" s="65"/>
      <c r="S13" s="70"/>
      <c r="T13" s="70"/>
      <c r="U13" s="70"/>
      <c r="V13" s="70"/>
      <c r="W13" s="70"/>
    </row>
    <row r="14" spans="2:23" ht="29" customHeight="1" thickBot="1" x14ac:dyDescent="0.25">
      <c r="B14" s="172" t="s">
        <v>27</v>
      </c>
      <c r="C14" s="170">
        <f>AVERAGE(C3:C13)</f>
        <v>0.42196335851241995</v>
      </c>
      <c r="D14" s="171">
        <f>AVERAGE(D3,D6,D7,D5,D8,D9,D11)</f>
        <v>0.51434489999999999</v>
      </c>
      <c r="H14" s="65"/>
      <c r="I14" s="65"/>
      <c r="J14" s="90"/>
      <c r="K14" s="91"/>
      <c r="L14" s="65"/>
      <c r="M14" s="65"/>
      <c r="N14" s="65"/>
      <c r="O14" s="65"/>
      <c r="Q14" s="65"/>
      <c r="R14" s="65"/>
      <c r="S14" s="70"/>
      <c r="T14" s="70"/>
      <c r="U14" s="70"/>
      <c r="V14" s="70"/>
      <c r="W14" s="70"/>
    </row>
    <row r="15" spans="2:23" x14ac:dyDescent="0.2">
      <c r="B15" s="189" t="s">
        <v>396</v>
      </c>
      <c r="H15" s="65"/>
      <c r="I15" s="65"/>
      <c r="J15" s="90"/>
      <c r="K15" s="91"/>
      <c r="L15" s="65"/>
      <c r="M15" s="65"/>
      <c r="N15" s="65"/>
      <c r="O15" s="65"/>
      <c r="Q15" s="65"/>
      <c r="R15" s="65"/>
      <c r="S15" s="70"/>
      <c r="T15" s="70"/>
      <c r="U15" s="70"/>
      <c r="V15" s="70"/>
      <c r="W15" s="70"/>
    </row>
    <row r="16" spans="2:23" x14ac:dyDescent="0.2">
      <c r="H16" s="350" t="s">
        <v>28</v>
      </c>
      <c r="I16" s="350"/>
      <c r="J16" s="65"/>
      <c r="K16" s="65"/>
      <c r="L16" s="65"/>
      <c r="M16" s="65"/>
      <c r="N16" s="65"/>
      <c r="O16" s="65"/>
      <c r="Q16" s="65"/>
      <c r="R16" s="65"/>
      <c r="S16" s="70"/>
      <c r="T16" s="70"/>
      <c r="U16" s="70"/>
      <c r="V16" s="70"/>
      <c r="W16" s="70"/>
    </row>
    <row r="17" spans="1:23" x14ac:dyDescent="0.2">
      <c r="B17" s="359" t="s">
        <v>331</v>
      </c>
      <c r="C17" s="360"/>
      <c r="D17" s="361"/>
      <c r="H17" s="96" t="s">
        <v>391</v>
      </c>
      <c r="I17" s="95" t="s">
        <v>29</v>
      </c>
      <c r="J17" s="65"/>
      <c r="K17" s="188">
        <f>+M10*0.9</f>
        <v>0.45</v>
      </c>
      <c r="L17" s="65"/>
      <c r="M17" s="65"/>
      <c r="N17" s="65"/>
      <c r="O17" s="65"/>
      <c r="Q17" s="65"/>
      <c r="R17" s="65"/>
      <c r="S17" s="70"/>
      <c r="T17" s="70"/>
      <c r="U17" s="70"/>
      <c r="V17" s="70"/>
      <c r="W17" s="70"/>
    </row>
    <row r="18" spans="1:23" x14ac:dyDescent="0.2">
      <c r="B18" s="95" t="s">
        <v>29</v>
      </c>
      <c r="C18" s="353">
        <v>0.45</v>
      </c>
      <c r="D18" s="354"/>
      <c r="H18" s="96" t="s">
        <v>392</v>
      </c>
      <c r="I18" s="94" t="s">
        <v>30</v>
      </c>
      <c r="J18" s="65"/>
      <c r="K18" s="188">
        <f>+M10*0.75</f>
        <v>0.375</v>
      </c>
      <c r="L18" s="65"/>
      <c r="M18" s="65"/>
      <c r="N18" s="65"/>
      <c r="O18" s="65"/>
      <c r="Q18" s="65"/>
      <c r="R18" s="65"/>
      <c r="S18" s="70"/>
      <c r="T18" s="70"/>
      <c r="U18" s="70"/>
      <c r="V18" s="70"/>
      <c r="W18" s="70"/>
    </row>
    <row r="19" spans="1:23" x14ac:dyDescent="0.2">
      <c r="B19" s="94" t="s">
        <v>30</v>
      </c>
      <c r="C19" s="92">
        <v>0.38</v>
      </c>
      <c r="D19" s="92">
        <v>0.45</v>
      </c>
      <c r="H19" s="96" t="s">
        <v>393</v>
      </c>
      <c r="I19" s="93" t="s">
        <v>31</v>
      </c>
      <c r="J19" s="65"/>
      <c r="K19" s="65"/>
      <c r="L19" s="65"/>
      <c r="M19" s="65"/>
      <c r="N19" s="65"/>
      <c r="O19" s="65"/>
      <c r="Q19" s="65"/>
      <c r="R19" s="65"/>
      <c r="S19" s="70"/>
      <c r="T19" s="70"/>
      <c r="U19" s="70"/>
      <c r="V19" s="70"/>
      <c r="W19" s="70"/>
    </row>
    <row r="20" spans="1:23" x14ac:dyDescent="0.2">
      <c r="B20" s="93" t="s">
        <v>31</v>
      </c>
      <c r="C20" s="351">
        <v>0.38</v>
      </c>
      <c r="D20" s="352"/>
      <c r="I20" s="65"/>
      <c r="J20" s="65"/>
      <c r="K20" s="65"/>
      <c r="L20" s="65"/>
      <c r="M20" s="65"/>
      <c r="N20" s="65"/>
      <c r="O20" s="65"/>
      <c r="Q20" s="65"/>
      <c r="R20" s="65"/>
      <c r="S20" s="70"/>
      <c r="T20" s="70"/>
      <c r="U20" s="70"/>
      <c r="V20" s="70"/>
      <c r="W20" s="70"/>
    </row>
    <row r="21" spans="1:23" x14ac:dyDescent="0.2">
      <c r="A21" s="65"/>
      <c r="B21" s="65"/>
      <c r="C21" s="65"/>
      <c r="D21" s="65"/>
      <c r="E21" s="65"/>
      <c r="F21" s="65"/>
      <c r="G21" s="65"/>
      <c r="H21" s="65"/>
      <c r="I21" s="65"/>
      <c r="J21" s="65"/>
      <c r="K21" s="65"/>
      <c r="L21" s="65"/>
      <c r="M21" s="65"/>
      <c r="N21" s="65"/>
      <c r="O21" s="65"/>
      <c r="Q21" s="65"/>
      <c r="R21" s="65"/>
    </row>
    <row r="22" spans="1:23" x14ac:dyDescent="0.2">
      <c r="A22" s="65"/>
      <c r="B22" s="65"/>
      <c r="C22" s="65"/>
      <c r="D22" s="65"/>
      <c r="E22" s="65"/>
      <c r="F22" s="65"/>
      <c r="G22" s="65"/>
      <c r="H22" s="65"/>
      <c r="I22" s="65"/>
      <c r="J22" s="65"/>
      <c r="K22" s="65"/>
      <c r="L22" s="65"/>
      <c r="M22" s="65"/>
      <c r="N22" s="65"/>
      <c r="O22" s="65"/>
      <c r="Q22" s="65"/>
      <c r="R22" s="65"/>
    </row>
    <row r="23" spans="1:23" x14ac:dyDescent="0.2">
      <c r="A23" s="65"/>
      <c r="B23" s="65"/>
      <c r="C23" s="65"/>
      <c r="D23" s="65"/>
      <c r="E23" s="65"/>
      <c r="F23" s="65"/>
      <c r="G23" s="65"/>
      <c r="H23" s="65"/>
      <c r="I23" s="65"/>
      <c r="J23" s="184"/>
      <c r="K23" s="65"/>
      <c r="L23" s="65"/>
      <c r="M23" s="65"/>
      <c r="N23" s="65"/>
      <c r="O23" s="65"/>
      <c r="Q23" s="65"/>
      <c r="R23" s="65"/>
    </row>
    <row r="24" spans="1:23" ht="15" customHeight="1" x14ac:dyDescent="0.2">
      <c r="A24" s="65"/>
      <c r="B24" s="65"/>
      <c r="C24" s="65"/>
      <c r="D24" s="65"/>
      <c r="E24" s="65"/>
      <c r="F24" s="65"/>
      <c r="G24" s="65"/>
      <c r="H24" s="65"/>
      <c r="I24" s="65"/>
      <c r="J24" s="184"/>
      <c r="K24" s="65"/>
      <c r="L24" s="65"/>
      <c r="M24" s="65"/>
      <c r="N24" s="65"/>
      <c r="O24" s="65"/>
      <c r="Q24" s="65"/>
      <c r="R24" s="65"/>
    </row>
    <row r="25" spans="1:23" ht="15" customHeight="1" x14ac:dyDescent="0.2">
      <c r="A25" s="65"/>
      <c r="B25" s="65"/>
      <c r="C25" s="65"/>
      <c r="D25" s="65"/>
      <c r="E25" s="65"/>
      <c r="F25" s="65"/>
      <c r="G25" s="65"/>
      <c r="H25" s="65"/>
      <c r="I25" s="65"/>
      <c r="J25" s="184"/>
      <c r="K25" s="65"/>
      <c r="L25" s="65"/>
      <c r="M25" s="65"/>
      <c r="N25" s="65"/>
      <c r="O25" s="65"/>
      <c r="Q25" s="65"/>
      <c r="R25" s="65"/>
    </row>
    <row r="26" spans="1:23" ht="15" customHeight="1" x14ac:dyDescent="0.2">
      <c r="A26" s="65"/>
      <c r="B26" s="65"/>
      <c r="C26" s="65"/>
      <c r="D26" s="65"/>
      <c r="E26" s="65"/>
      <c r="F26" s="65"/>
      <c r="G26" s="65"/>
      <c r="H26" s="65"/>
      <c r="I26" s="65"/>
      <c r="J26" s="184"/>
      <c r="K26" s="65"/>
      <c r="L26" s="65"/>
      <c r="M26" s="65"/>
      <c r="N26" s="65"/>
      <c r="O26" s="65"/>
      <c r="Q26" s="65"/>
      <c r="R26" s="65"/>
    </row>
    <row r="27" spans="1:23" ht="15" customHeight="1" x14ac:dyDescent="0.2">
      <c r="A27" s="65"/>
      <c r="B27" s="65"/>
      <c r="C27" s="65"/>
      <c r="D27" s="65"/>
      <c r="E27" s="65"/>
      <c r="F27" s="65"/>
      <c r="G27" s="65"/>
      <c r="H27" s="65"/>
      <c r="I27" s="65"/>
      <c r="J27" s="184"/>
      <c r="K27" s="65"/>
      <c r="L27" s="65"/>
      <c r="M27" s="65"/>
      <c r="N27" s="65"/>
      <c r="O27" s="65"/>
      <c r="Q27" s="65"/>
      <c r="R27" s="65"/>
    </row>
    <row r="28" spans="1:23" ht="15" customHeight="1" x14ac:dyDescent="0.2">
      <c r="A28" s="65"/>
      <c r="B28" s="65"/>
      <c r="C28" s="65"/>
      <c r="D28" s="65"/>
      <c r="E28" s="65"/>
      <c r="F28" s="65"/>
      <c r="G28" s="65"/>
      <c r="H28" s="65"/>
      <c r="I28" s="65"/>
      <c r="J28" s="184"/>
      <c r="K28" s="65"/>
      <c r="L28" s="65"/>
      <c r="M28" s="65"/>
      <c r="N28" s="65"/>
      <c r="O28" s="65"/>
      <c r="Q28" s="65"/>
      <c r="R28" s="65"/>
    </row>
    <row r="29" spans="1:23" ht="15" customHeight="1" x14ac:dyDescent="0.2">
      <c r="A29" s="65"/>
      <c r="B29" s="65"/>
      <c r="C29" s="65"/>
      <c r="D29" s="65"/>
      <c r="E29" s="65"/>
      <c r="F29" s="65"/>
      <c r="G29" s="65"/>
      <c r="H29" s="65"/>
      <c r="I29" s="65"/>
      <c r="J29" s="184"/>
      <c r="K29" s="65"/>
      <c r="L29" s="65"/>
    </row>
    <row r="30" spans="1:23" ht="15" customHeight="1" x14ac:dyDescent="0.2">
      <c r="A30" s="65"/>
      <c r="B30" s="65"/>
      <c r="C30" s="65"/>
      <c r="D30" s="65"/>
      <c r="E30" s="65"/>
      <c r="F30" s="65"/>
      <c r="G30" s="65"/>
      <c r="H30" s="65"/>
      <c r="I30" s="65"/>
      <c r="J30" s="184"/>
      <c r="K30" s="65"/>
      <c r="L30" s="65"/>
    </row>
    <row r="31" spans="1:23" ht="15" customHeight="1" x14ac:dyDescent="0.2">
      <c r="A31" s="65"/>
      <c r="B31" s="65"/>
      <c r="C31" s="65"/>
      <c r="D31" s="65"/>
      <c r="E31" s="65"/>
      <c r="F31" s="65"/>
      <c r="G31" s="65"/>
      <c r="H31" s="65"/>
      <c r="I31" s="65"/>
      <c r="J31" s="184"/>
      <c r="K31" s="65"/>
      <c r="L31" s="65"/>
    </row>
    <row r="32" spans="1:23" ht="15" customHeight="1" x14ac:dyDescent="0.2">
      <c r="A32" s="65"/>
      <c r="B32" s="65"/>
      <c r="C32" s="65"/>
      <c r="D32" s="65"/>
      <c r="E32" s="65"/>
      <c r="F32" s="65"/>
      <c r="G32" s="65"/>
      <c r="H32" s="65"/>
      <c r="I32" s="65"/>
      <c r="J32" s="184"/>
      <c r="K32" s="65"/>
      <c r="L32" s="65"/>
    </row>
    <row r="33" spans="1:12" ht="15" customHeight="1" x14ac:dyDescent="0.2">
      <c r="A33" s="65"/>
      <c r="B33" s="65"/>
      <c r="C33" s="65"/>
      <c r="D33" s="65"/>
      <c r="E33" s="65"/>
      <c r="F33" s="65"/>
      <c r="G33" s="65"/>
      <c r="H33" s="65"/>
      <c r="I33" s="65"/>
      <c r="J33" s="184"/>
      <c r="K33" s="65"/>
      <c r="L33" s="65"/>
    </row>
    <row r="34" spans="1:12" ht="15" customHeight="1" x14ac:dyDescent="0.2">
      <c r="A34" s="65"/>
      <c r="B34" s="65"/>
      <c r="C34" s="65"/>
      <c r="D34" s="65"/>
      <c r="E34" s="65"/>
      <c r="F34" s="65"/>
      <c r="G34" s="65"/>
      <c r="H34" s="65"/>
      <c r="I34" s="65"/>
      <c r="J34" s="184"/>
      <c r="K34" s="65"/>
      <c r="L34" s="65"/>
    </row>
    <row r="35" spans="1:12" ht="15" customHeight="1" x14ac:dyDescent="0.2">
      <c r="A35" s="65"/>
      <c r="B35" s="65"/>
      <c r="C35" s="65"/>
      <c r="D35" s="65"/>
      <c r="E35" s="65"/>
      <c r="F35" s="65"/>
      <c r="G35" s="65"/>
      <c r="H35" s="65"/>
      <c r="I35" s="65"/>
      <c r="J35" s="184"/>
      <c r="K35" s="65"/>
      <c r="L35" s="65"/>
    </row>
    <row r="36" spans="1:12" ht="15" customHeight="1" x14ac:dyDescent="0.2">
      <c r="A36" s="65"/>
      <c r="B36" s="65"/>
      <c r="C36" s="65"/>
      <c r="D36" s="65"/>
      <c r="E36" s="65"/>
      <c r="F36" s="65"/>
      <c r="G36" s="65"/>
      <c r="H36" s="65"/>
      <c r="I36" s="65"/>
      <c r="J36" s="184"/>
      <c r="K36" s="65"/>
      <c r="L36" s="65"/>
    </row>
    <row r="37" spans="1:12" ht="15" customHeight="1" x14ac:dyDescent="0.2">
      <c r="A37" s="65"/>
      <c r="B37" s="65"/>
      <c r="C37" s="65"/>
      <c r="D37" s="65"/>
      <c r="E37" s="65"/>
      <c r="F37" s="65"/>
      <c r="G37" s="65"/>
      <c r="H37" s="65"/>
      <c r="I37" s="65"/>
      <c r="J37" s="184"/>
      <c r="K37" s="65"/>
      <c r="L37" s="65"/>
    </row>
    <row r="38" spans="1:12" ht="15" customHeight="1" x14ac:dyDescent="0.2">
      <c r="A38" s="65"/>
      <c r="B38" s="65"/>
      <c r="C38" s="65"/>
      <c r="D38" s="65"/>
      <c r="E38" s="65"/>
      <c r="F38" s="65"/>
      <c r="G38" s="65"/>
      <c r="H38" s="65"/>
      <c r="I38" s="65"/>
      <c r="J38" s="184"/>
      <c r="K38" s="65"/>
      <c r="L38" s="65"/>
    </row>
    <row r="39" spans="1:12" ht="15" customHeight="1" x14ac:dyDescent="0.2">
      <c r="A39" s="65"/>
      <c r="B39" s="65"/>
      <c r="C39" s="65"/>
      <c r="D39" s="65"/>
      <c r="E39" s="65"/>
      <c r="F39" s="65"/>
      <c r="G39" s="65"/>
      <c r="H39" s="65"/>
      <c r="I39" s="65"/>
      <c r="J39" s="184"/>
      <c r="K39" s="65"/>
      <c r="L39" s="65"/>
    </row>
    <row r="40" spans="1:12" ht="15" customHeight="1" x14ac:dyDescent="0.2">
      <c r="A40" s="65"/>
      <c r="B40" s="65"/>
      <c r="C40" s="65"/>
      <c r="D40" s="65"/>
      <c r="E40" s="65"/>
      <c r="F40" s="65"/>
      <c r="G40" s="65"/>
      <c r="H40" s="65"/>
      <c r="I40" s="65"/>
      <c r="J40" s="184"/>
      <c r="K40" s="65"/>
      <c r="L40" s="65"/>
    </row>
  </sheetData>
  <mergeCells count="6">
    <mergeCell ref="H16:I16"/>
    <mergeCell ref="C20:D20"/>
    <mergeCell ref="C18:D18"/>
    <mergeCell ref="B1:B2"/>
    <mergeCell ref="C1:D1"/>
    <mergeCell ref="B17:D17"/>
  </mergeCells>
  <conditionalFormatting sqref="C3:D14">
    <cfRule type="iconSet" priority="4">
      <iconSet>
        <cfvo type="percent" val="0"/>
        <cfvo type="num" val="0.38"/>
        <cfvo type="num" val="0.45"/>
      </iconSet>
    </cfRule>
  </conditionalFormatting>
  <conditionalFormatting sqref="I2:I5">
    <cfRule type="iconSet" priority="10">
      <iconSet>
        <cfvo type="percent" val="0"/>
        <cfvo type="num" val="0.38"/>
        <cfvo type="num" val="0.45"/>
      </iconSet>
    </cfRule>
  </conditionalFormatting>
  <conditionalFormatting sqref="I9:J12">
    <cfRule type="iconSet" priority="3">
      <iconSet>
        <cfvo type="percent" val="0"/>
        <cfvo type="num" val="0.375"/>
        <cfvo type="num" val="0.45"/>
      </iconSet>
    </cfRule>
  </conditionalFormatting>
  <pageMargins left="0.7" right="0.7" top="0.75" bottom="0.75" header="0.3" footer="0.3"/>
  <pageSetup orientation="portrait" r:id="rId1"/>
  <ignoredErrors>
    <ignoredError sqref="K13" formulaRange="1"/>
  </ignoredErrors>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O43"/>
  <sheetViews>
    <sheetView showGridLines="0" topLeftCell="AA1" zoomScale="110" zoomScaleNormal="110" zoomScalePageLayoutView="130" workbookViewId="0">
      <selection activeCell="AD3" sqref="AD3"/>
    </sheetView>
  </sheetViews>
  <sheetFormatPr baseColWidth="10" defaultColWidth="11.5" defaultRowHeight="12" x14ac:dyDescent="0.2"/>
  <cols>
    <col min="1" max="1" width="22.5" style="5" customWidth="1"/>
    <col min="2" max="2" width="26.6640625" style="5" customWidth="1"/>
    <col min="3" max="3" width="21.5" style="5" customWidth="1"/>
    <col min="4" max="4" width="26.6640625" style="5" customWidth="1"/>
    <col min="5" max="5" width="33.5" style="5" customWidth="1"/>
    <col min="6" max="6" width="26.83203125" style="5" customWidth="1"/>
    <col min="7" max="7" width="17.1640625" style="5" customWidth="1"/>
    <col min="8" max="8" width="26.6640625" style="5" customWidth="1"/>
    <col min="9" max="9" width="17.33203125" style="5" customWidth="1"/>
    <col min="10" max="10" width="14.6640625" style="5" customWidth="1"/>
    <col min="11" max="11" width="12.5" style="5" customWidth="1"/>
    <col min="12" max="12" width="28.6640625" style="5" customWidth="1"/>
    <col min="13" max="13" width="34" style="5" customWidth="1"/>
    <col min="14" max="14" width="15.1640625" style="5" customWidth="1"/>
    <col min="15" max="15" width="18.1640625" style="5" customWidth="1"/>
    <col min="16" max="16" width="14.33203125" style="5" customWidth="1"/>
    <col min="17" max="17" width="15" style="5" customWidth="1"/>
    <col min="18" max="18" width="40.6640625" style="5" customWidth="1"/>
    <col min="19" max="19" width="42.6640625" style="5" customWidth="1"/>
    <col min="20" max="20" width="14.5" style="5" customWidth="1"/>
    <col min="21" max="21" width="14.6640625" style="5" customWidth="1"/>
    <col min="22" max="22" width="14.83203125" style="5" customWidth="1"/>
    <col min="23" max="23" width="20.6640625" style="5" customWidth="1"/>
    <col min="24" max="24" width="24.33203125" style="5" customWidth="1"/>
    <col min="25" max="25" width="16" style="5" customWidth="1"/>
    <col min="26" max="26" width="21.83203125" style="5" customWidth="1"/>
    <col min="27" max="27" width="20.6640625" style="5" customWidth="1"/>
    <col min="28" max="28" width="49.6640625" style="5" customWidth="1"/>
    <col min="29" max="29" width="14.1640625" style="5" customWidth="1"/>
    <col min="30" max="30" width="17.33203125" style="5" customWidth="1"/>
    <col min="31" max="31" width="15.6640625" style="5" customWidth="1"/>
    <col min="32" max="32" width="56.5" style="5" customWidth="1"/>
    <col min="33" max="16384" width="11.5" style="5"/>
  </cols>
  <sheetData>
    <row r="1" spans="1:67"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row>
    <row r="2" spans="1:67" s="1" customFormat="1" ht="25" customHeight="1" x14ac:dyDescent="0.2">
      <c r="A2"/>
      <c r="E2" s="300"/>
      <c r="F2" s="300"/>
      <c r="G2" s="300"/>
      <c r="H2" s="300"/>
      <c r="I2" s="300"/>
      <c r="J2" s="300"/>
      <c r="K2" s="300"/>
      <c r="L2" s="300"/>
      <c r="M2" s="300"/>
      <c r="N2" s="300"/>
      <c r="O2" s="300"/>
      <c r="P2" s="300"/>
      <c r="Q2" s="300"/>
      <c r="R2" s="300"/>
      <c r="S2" s="300"/>
      <c r="T2" s="300"/>
      <c r="U2" s="300"/>
      <c r="V2" s="300"/>
      <c r="W2" s="300"/>
      <c r="X2" s="300"/>
    </row>
    <row r="3" spans="1:67" s="1" customFormat="1" ht="25" customHeight="1" x14ac:dyDescent="0.2">
      <c r="E3" s="300"/>
      <c r="F3" s="300"/>
      <c r="G3" s="300"/>
      <c r="H3" s="300"/>
      <c r="I3" s="300"/>
      <c r="J3" s="300"/>
      <c r="K3" s="300"/>
      <c r="L3" s="300"/>
      <c r="M3" s="300"/>
      <c r="N3" s="300"/>
      <c r="O3" s="300"/>
      <c r="P3" s="300"/>
      <c r="Q3" s="300"/>
      <c r="R3" s="300"/>
      <c r="S3" s="300"/>
      <c r="T3" s="300"/>
      <c r="U3" s="300"/>
      <c r="V3" s="300"/>
      <c r="W3" s="300"/>
      <c r="X3" s="300"/>
    </row>
    <row r="4" spans="1:67" s="8" customFormat="1" ht="15"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row>
    <row r="5" spans="1:67" s="8" customFormat="1" ht="32" x14ac:dyDescent="0.2">
      <c r="A5" s="310" t="s">
        <v>136</v>
      </c>
      <c r="B5" s="311"/>
      <c r="C5" s="310" t="s">
        <v>14</v>
      </c>
      <c r="D5" s="311"/>
      <c r="E5" s="310" t="s">
        <v>137</v>
      </c>
      <c r="F5" s="311"/>
      <c r="G5" s="310" t="s">
        <v>138</v>
      </c>
      <c r="H5" s="311"/>
      <c r="I5" s="33" t="s">
        <v>139</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row>
    <row r="6" spans="1:67"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row>
    <row r="7" spans="1:67" s="3" customFormat="1" ht="106.5" customHeight="1" x14ac:dyDescent="0.2">
      <c r="A7" s="297" t="s">
        <v>163</v>
      </c>
      <c r="B7" s="297" t="s">
        <v>164</v>
      </c>
      <c r="C7" s="297" t="s">
        <v>165</v>
      </c>
      <c r="D7" s="297" t="s">
        <v>166</v>
      </c>
      <c r="E7" s="297" t="s">
        <v>167</v>
      </c>
      <c r="F7" s="297" t="s">
        <v>129</v>
      </c>
      <c r="G7" s="297" t="s">
        <v>168</v>
      </c>
      <c r="H7" s="297" t="s">
        <v>169</v>
      </c>
      <c r="I7" s="297" t="s">
        <v>170</v>
      </c>
      <c r="J7" s="297" t="s">
        <v>171</v>
      </c>
      <c r="K7" s="206" t="s">
        <v>332</v>
      </c>
      <c r="L7" s="203" t="s">
        <v>172</v>
      </c>
      <c r="M7" s="205" t="s">
        <v>173</v>
      </c>
      <c r="N7" s="205" t="s">
        <v>174</v>
      </c>
      <c r="O7" s="205" t="s">
        <v>175</v>
      </c>
      <c r="P7" s="205" t="s">
        <v>20</v>
      </c>
      <c r="Q7" s="207">
        <v>1</v>
      </c>
      <c r="R7" s="274"/>
      <c r="S7" s="274"/>
      <c r="T7" s="274"/>
      <c r="U7" s="274"/>
      <c r="V7" s="274"/>
      <c r="W7" s="275"/>
      <c r="X7" s="298" t="s">
        <v>176</v>
      </c>
      <c r="Y7" s="210">
        <v>0.74099999999999999</v>
      </c>
      <c r="Z7" s="211">
        <f>+$Q$7</f>
        <v>1</v>
      </c>
      <c r="AA7" s="212">
        <f>+Y7/Z7</f>
        <v>0.74099999999999999</v>
      </c>
      <c r="AB7" s="213" t="s">
        <v>374</v>
      </c>
      <c r="AC7" s="272"/>
      <c r="AD7" s="271"/>
      <c r="AE7" s="271"/>
      <c r="AF7" s="273"/>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row>
    <row r="8" spans="1:67" s="4" customFormat="1" ht="68.25" customHeight="1" x14ac:dyDescent="0.2">
      <c r="A8" s="297"/>
      <c r="B8" s="297"/>
      <c r="C8" s="297"/>
      <c r="D8" s="297"/>
      <c r="E8" s="297"/>
      <c r="F8" s="297"/>
      <c r="G8" s="297"/>
      <c r="H8" s="297"/>
      <c r="I8" s="297"/>
      <c r="J8" s="297"/>
      <c r="K8" s="215" t="s">
        <v>333</v>
      </c>
      <c r="L8" s="203" t="s">
        <v>177</v>
      </c>
      <c r="M8" s="205" t="s">
        <v>178</v>
      </c>
      <c r="N8" s="205" t="s">
        <v>179</v>
      </c>
      <c r="O8" s="205" t="s">
        <v>180</v>
      </c>
      <c r="P8" s="205" t="s">
        <v>20</v>
      </c>
      <c r="Q8" s="216">
        <v>1</v>
      </c>
      <c r="R8" s="274"/>
      <c r="S8" s="274"/>
      <c r="T8" s="274"/>
      <c r="U8" s="274"/>
      <c r="V8" s="274"/>
      <c r="W8" s="275"/>
      <c r="X8" s="298"/>
      <c r="Y8" s="217">
        <v>0.5333</v>
      </c>
      <c r="Z8" s="209">
        <f>+$Q$8</f>
        <v>1</v>
      </c>
      <c r="AA8" s="212">
        <f>Y8</f>
        <v>0.5333</v>
      </c>
      <c r="AB8" s="213" t="s">
        <v>345</v>
      </c>
      <c r="AC8" s="272"/>
      <c r="AD8" s="271"/>
      <c r="AE8" s="271"/>
      <c r="AF8" s="273"/>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row>
    <row r="9" spans="1:67" s="2" customFormat="1" ht="93" customHeight="1" x14ac:dyDescent="0.2">
      <c r="A9" s="297"/>
      <c r="B9" s="297"/>
      <c r="C9" s="297"/>
      <c r="D9" s="297"/>
      <c r="E9" s="205" t="s">
        <v>118</v>
      </c>
      <c r="F9" s="205" t="s">
        <v>106</v>
      </c>
      <c r="G9" s="205" t="s">
        <v>181</v>
      </c>
      <c r="H9" s="203" t="s">
        <v>181</v>
      </c>
      <c r="I9" s="297"/>
      <c r="J9" s="297"/>
      <c r="K9" s="206" t="s">
        <v>332</v>
      </c>
      <c r="L9" s="203" t="s">
        <v>182</v>
      </c>
      <c r="M9" s="203" t="s">
        <v>183</v>
      </c>
      <c r="N9" s="203" t="s">
        <v>179</v>
      </c>
      <c r="O9" s="203" t="s">
        <v>175</v>
      </c>
      <c r="P9" s="203" t="s">
        <v>20</v>
      </c>
      <c r="Q9" s="203">
        <v>4</v>
      </c>
      <c r="R9" s="263"/>
      <c r="S9" s="263"/>
      <c r="T9" s="263"/>
      <c r="U9" s="263"/>
      <c r="V9" s="263"/>
      <c r="W9" s="264"/>
      <c r="X9" s="298"/>
      <c r="Y9" s="207">
        <v>2</v>
      </c>
      <c r="Z9" s="207">
        <f>+$Q$9</f>
        <v>4</v>
      </c>
      <c r="AA9" s="212">
        <f>+Y9/Z9</f>
        <v>0.5</v>
      </c>
      <c r="AB9" s="213" t="s">
        <v>334</v>
      </c>
      <c r="AC9" s="272"/>
      <c r="AD9" s="271"/>
      <c r="AE9" s="271"/>
      <c r="AF9" s="273"/>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row>
    <row r="10" spans="1:67" s="2" customFormat="1" ht="72" customHeight="1" x14ac:dyDescent="0.2">
      <c r="A10" s="297"/>
      <c r="B10" s="297"/>
      <c r="C10" s="297"/>
      <c r="D10" s="297"/>
      <c r="E10" s="297" t="s">
        <v>118</v>
      </c>
      <c r="F10" s="297" t="s">
        <v>122</v>
      </c>
      <c r="G10" s="297" t="s">
        <v>181</v>
      </c>
      <c r="H10" s="299" t="s">
        <v>181</v>
      </c>
      <c r="I10" s="297"/>
      <c r="J10" s="297"/>
      <c r="K10" s="206" t="s">
        <v>332</v>
      </c>
      <c r="L10" s="299" t="s">
        <v>184</v>
      </c>
      <c r="M10" s="299" t="s">
        <v>185</v>
      </c>
      <c r="N10" s="299" t="s">
        <v>179</v>
      </c>
      <c r="O10" s="299" t="s">
        <v>175</v>
      </c>
      <c r="P10" s="299"/>
      <c r="Q10" s="299">
        <v>3</v>
      </c>
      <c r="R10" s="203" t="s">
        <v>186</v>
      </c>
      <c r="S10" s="205" t="s">
        <v>187</v>
      </c>
      <c r="T10" s="205" t="s">
        <v>179</v>
      </c>
      <c r="U10" s="205" t="s">
        <v>180</v>
      </c>
      <c r="V10" s="205"/>
      <c r="W10" s="209">
        <v>1</v>
      </c>
      <c r="X10" s="298"/>
      <c r="Y10" s="322">
        <v>2</v>
      </c>
      <c r="Z10" s="322">
        <f>+$Q$10</f>
        <v>3</v>
      </c>
      <c r="AA10" s="323">
        <f>+Y10/Z10</f>
        <v>0.66666666666666663</v>
      </c>
      <c r="AB10" s="324" t="s">
        <v>375</v>
      </c>
      <c r="AC10" s="217">
        <v>0.45</v>
      </c>
      <c r="AD10" s="209">
        <f>+$W$10</f>
        <v>1</v>
      </c>
      <c r="AE10" s="214">
        <f>AC10</f>
        <v>0.45</v>
      </c>
      <c r="AF10" s="213" t="s">
        <v>336</v>
      </c>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row>
    <row r="11" spans="1:67" s="2" customFormat="1" ht="84" customHeight="1" x14ac:dyDescent="0.2">
      <c r="A11" s="297"/>
      <c r="B11" s="297"/>
      <c r="C11" s="297"/>
      <c r="D11" s="297"/>
      <c r="E11" s="297"/>
      <c r="F11" s="297"/>
      <c r="G11" s="297"/>
      <c r="H11" s="299"/>
      <c r="I11" s="297"/>
      <c r="J11" s="297"/>
      <c r="K11" s="206" t="s">
        <v>332</v>
      </c>
      <c r="L11" s="299"/>
      <c r="M11" s="299"/>
      <c r="N11" s="299"/>
      <c r="O11" s="299"/>
      <c r="P11" s="299"/>
      <c r="Q11" s="299"/>
      <c r="R11" s="276"/>
      <c r="S11" s="276"/>
      <c r="T11" s="276"/>
      <c r="U11" s="276"/>
      <c r="V11" s="276"/>
      <c r="W11" s="276"/>
      <c r="X11" s="298"/>
      <c r="Y11" s="322"/>
      <c r="Z11" s="322"/>
      <c r="AA11" s="323"/>
      <c r="AB11" s="324"/>
      <c r="AC11" s="270"/>
      <c r="AD11" s="270"/>
      <c r="AE11" s="270"/>
      <c r="AF11" s="271"/>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row>
    <row r="12" spans="1:67" s="2" customFormat="1" ht="75.75" customHeight="1" x14ac:dyDescent="0.2">
      <c r="A12" s="297"/>
      <c r="B12" s="297"/>
      <c r="C12" s="297"/>
      <c r="D12" s="297"/>
      <c r="E12" s="205" t="s">
        <v>167</v>
      </c>
      <c r="F12" s="205" t="s">
        <v>129</v>
      </c>
      <c r="G12" s="205" t="s">
        <v>168</v>
      </c>
      <c r="H12" s="205" t="s">
        <v>169</v>
      </c>
      <c r="I12" s="297"/>
      <c r="J12" s="297"/>
      <c r="K12" s="206" t="s">
        <v>332</v>
      </c>
      <c r="L12" s="203" t="s">
        <v>190</v>
      </c>
      <c r="M12" s="203" t="s">
        <v>191</v>
      </c>
      <c r="N12" s="203" t="s">
        <v>174</v>
      </c>
      <c r="O12" s="203" t="s">
        <v>175</v>
      </c>
      <c r="P12" s="203">
        <v>12</v>
      </c>
      <c r="Q12" s="219">
        <v>20</v>
      </c>
      <c r="R12" s="276"/>
      <c r="S12" s="276"/>
      <c r="T12" s="276"/>
      <c r="U12" s="276"/>
      <c r="V12" s="276"/>
      <c r="W12" s="276"/>
      <c r="X12" s="298"/>
      <c r="Y12" s="211">
        <v>12</v>
      </c>
      <c r="Z12" s="211">
        <f>+$Q$12</f>
        <v>20</v>
      </c>
      <c r="AA12" s="212">
        <f>Y12/Z12</f>
        <v>0.6</v>
      </c>
      <c r="AB12" s="213" t="s">
        <v>335</v>
      </c>
      <c r="AC12" s="270"/>
      <c r="AD12" s="270"/>
      <c r="AE12" s="270"/>
      <c r="AF12" s="271"/>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row>
    <row r="13" spans="1:67" s="2" customFormat="1" ht="33" thickBot="1" x14ac:dyDescent="0.25">
      <c r="Z13" s="36" t="s">
        <v>192</v>
      </c>
      <c r="AA13" s="49">
        <f>AVERAGE(AA7:AA12)</f>
        <v>0.60819333333333336</v>
      </c>
      <c r="AD13" s="36" t="s">
        <v>193</v>
      </c>
      <c r="AE13" s="49">
        <f>AVERAGE(AE10:AE11)</f>
        <v>0.45</v>
      </c>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row>
    <row r="14" spans="1:67" s="2" customFormat="1" x14ac:dyDescent="0.2">
      <c r="AE14" s="87"/>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row>
    <row r="15" spans="1:67" s="2" customFormat="1" x14ac:dyDescent="0.2">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row>
    <row r="16" spans="1:67" s="2" customFormat="1" x14ac:dyDescent="0.2">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row>
    <row r="17" spans="33:67" s="2" customFormat="1" x14ac:dyDescent="0.2">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row>
    <row r="18" spans="33:67" s="2" customFormat="1" x14ac:dyDescent="0.2">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row>
    <row r="19" spans="33:67" s="2" customFormat="1" x14ac:dyDescent="0.2">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row>
    <row r="20" spans="33:67" s="2" customFormat="1" x14ac:dyDescent="0.2">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row>
    <row r="21" spans="33:67" s="2" customFormat="1" x14ac:dyDescent="0.2">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row>
    <row r="22" spans="33:67" s="2" customFormat="1" x14ac:dyDescent="0.2">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row>
    <row r="23" spans="33:67" s="2" customFormat="1" x14ac:dyDescent="0.2">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row>
    <row r="24" spans="33:67" s="2" customFormat="1" x14ac:dyDescent="0.2">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row>
    <row r="25" spans="33:67" s="2" customFormat="1" x14ac:dyDescent="0.2">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row>
    <row r="26" spans="33:67" s="2" customFormat="1" x14ac:dyDescent="0.2">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row>
    <row r="27" spans="33:67" s="2" customFormat="1" x14ac:dyDescent="0.2">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row>
    <row r="28" spans="33:67" s="2" customFormat="1" x14ac:dyDescent="0.2">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row>
    <row r="29" spans="33:67" s="2" customFormat="1" x14ac:dyDescent="0.2">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row>
    <row r="30" spans="33:67" s="2" customFormat="1" x14ac:dyDescent="0.2">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row>
    <row r="31" spans="33:67" s="2" customFormat="1" x14ac:dyDescent="0.2">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row>
    <row r="32" spans="33:67" s="2" customFormat="1" x14ac:dyDescent="0.2">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row>
    <row r="33" spans="12:67" s="2" customFormat="1" x14ac:dyDescent="0.2">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row>
    <row r="34" spans="12:67" s="2" customFormat="1" x14ac:dyDescent="0.2">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row>
    <row r="35" spans="12:67" s="2" customFormat="1" x14ac:dyDescent="0.2">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row>
    <row r="36" spans="12:67" s="2" customFormat="1" x14ac:dyDescent="0.2">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row>
    <row r="37" spans="12:67" s="2" customFormat="1" x14ac:dyDescent="0.2">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row>
    <row r="38" spans="12:67" s="2" customFormat="1" x14ac:dyDescent="0.2">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c r="BN38" s="5"/>
      <c r="BO38" s="5"/>
    </row>
    <row r="39" spans="12:67" s="2" customFormat="1" x14ac:dyDescent="0.2">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row>
    <row r="40" spans="12:67" s="2" customFormat="1" x14ac:dyDescent="0.2">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row>
    <row r="41" spans="12:67" s="2" customFormat="1" x14ac:dyDescent="0.2">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row>
    <row r="42" spans="12:67" s="2" customFormat="1" x14ac:dyDescent="0.2">
      <c r="L42" s="5"/>
      <c r="M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row>
    <row r="43" spans="12:67" s="2" customFormat="1" x14ac:dyDescent="0.2">
      <c r="L43" s="5"/>
      <c r="M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row>
  </sheetData>
  <mergeCells count="39">
    <mergeCell ref="Y10:Y11"/>
    <mergeCell ref="Z10:Z11"/>
    <mergeCell ref="AA10:AA11"/>
    <mergeCell ref="AB10:AB11"/>
    <mergeCell ref="E10:E11"/>
    <mergeCell ref="F10:F11"/>
    <mergeCell ref="G10:G11"/>
    <mergeCell ref="H10:H11"/>
    <mergeCell ref="L10:L11"/>
    <mergeCell ref="M10:M11"/>
    <mergeCell ref="N10:N11"/>
    <mergeCell ref="O10:O11"/>
    <mergeCell ref="Q10:Q11"/>
    <mergeCell ref="I7:I12"/>
    <mergeCell ref="Y4:AF4"/>
    <mergeCell ref="Y5:AB5"/>
    <mergeCell ref="AC5:AF5"/>
    <mergeCell ref="E5:F5"/>
    <mergeCell ref="K5:K6"/>
    <mergeCell ref="G5:H5"/>
    <mergeCell ref="R4:W5"/>
    <mergeCell ref="E1:X3"/>
    <mergeCell ref="A4:K4"/>
    <mergeCell ref="L4:Q5"/>
    <mergeCell ref="A5:B5"/>
    <mergeCell ref="J5:J6"/>
    <mergeCell ref="X4:X5"/>
    <mergeCell ref="C5:D5"/>
    <mergeCell ref="A7:A12"/>
    <mergeCell ref="B7:B12"/>
    <mergeCell ref="J7:J12"/>
    <mergeCell ref="X7:X12"/>
    <mergeCell ref="E7:E8"/>
    <mergeCell ref="F7:F8"/>
    <mergeCell ref="G7:G8"/>
    <mergeCell ref="H7:H8"/>
    <mergeCell ref="C7:C12"/>
    <mergeCell ref="D7:D12"/>
    <mergeCell ref="P10:P11"/>
  </mergeCells>
  <pageMargins left="0.7" right="0.7" top="0.75" bottom="0.75" header="0.3" footer="0.3"/>
  <pageSetup paperSize="9" orientation="portrait" horizontalDpi="1200" verticalDpi="1200" r:id="rId1"/>
  <drawing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B43"/>
  <sheetViews>
    <sheetView showGridLines="0" topLeftCell="X1" zoomScale="115" zoomScaleNormal="115" workbookViewId="0">
      <selection activeCell="AB2" sqref="AB2"/>
    </sheetView>
  </sheetViews>
  <sheetFormatPr baseColWidth="10" defaultColWidth="11.5" defaultRowHeight="15" x14ac:dyDescent="0.2"/>
  <cols>
    <col min="1" max="1" width="19.33203125" customWidth="1"/>
    <col min="2" max="2" width="17.33203125" customWidth="1"/>
    <col min="3" max="3" width="20" style="5" customWidth="1"/>
    <col min="4" max="4" width="26.6640625" style="5" customWidth="1"/>
    <col min="5" max="5" width="26.6640625" customWidth="1"/>
    <col min="6" max="6" width="24.5" customWidth="1"/>
    <col min="7" max="7" width="18" customWidth="1"/>
    <col min="8" max="8" width="18.83203125" customWidth="1"/>
    <col min="9" max="9" width="20.5" customWidth="1"/>
    <col min="10" max="10" width="19.5" customWidth="1"/>
    <col min="11" max="11" width="23.33203125" customWidth="1"/>
    <col min="12" max="12" width="31" customWidth="1"/>
    <col min="13" max="13" width="35" customWidth="1"/>
    <col min="14" max="14" width="18.33203125" customWidth="1"/>
    <col min="15" max="15" width="0" hidden="1" customWidth="1"/>
    <col min="16" max="16" width="21.5" hidden="1" customWidth="1"/>
    <col min="17" max="17" width="16.83203125" customWidth="1"/>
    <col min="18" max="18" width="11.5" hidden="1" customWidth="1"/>
    <col min="19" max="19" width="18.5" hidden="1" customWidth="1"/>
    <col min="20" max="20" width="14.83203125" hidden="1" customWidth="1"/>
    <col min="21" max="21" width="17" hidden="1" customWidth="1"/>
    <col min="22" max="23" width="20.83203125" hidden="1" customWidth="1"/>
    <col min="24" max="24" width="15.5" customWidth="1"/>
    <col min="25" max="25" width="15.6640625" customWidth="1"/>
    <col min="26" max="26" width="17" customWidth="1"/>
    <col min="27" max="27" width="20.1640625" bestFit="1" customWidth="1"/>
    <col min="28" max="28" width="52.33203125" customWidth="1"/>
    <col min="29" max="29" width="16.83203125" hidden="1" customWidth="1"/>
    <col min="30" max="30" width="11.5" hidden="1" customWidth="1"/>
    <col min="31" max="31" width="24.5" hidden="1" customWidth="1"/>
    <col min="32" max="32" width="15.1640625" hidden="1" customWidth="1"/>
  </cols>
  <sheetData>
    <row r="1" spans="1:106"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c r="CU1" s="5"/>
      <c r="CV1" s="5"/>
      <c r="CW1" s="5"/>
      <c r="CX1" s="5"/>
      <c r="CY1" s="5"/>
      <c r="CZ1" s="5"/>
      <c r="DA1" s="5"/>
      <c r="DB1" s="5"/>
    </row>
    <row r="2" spans="1:106" s="1" customFormat="1" ht="25" customHeight="1" x14ac:dyDescent="0.2">
      <c r="E2" s="300"/>
      <c r="F2" s="300"/>
      <c r="G2" s="300"/>
      <c r="H2" s="300"/>
      <c r="I2" s="300"/>
      <c r="J2" s="300"/>
      <c r="K2" s="300"/>
      <c r="L2" s="300"/>
      <c r="M2" s="300"/>
      <c r="N2" s="300"/>
      <c r="O2" s="300"/>
      <c r="P2" s="300"/>
      <c r="Q2" s="300"/>
      <c r="R2" s="300"/>
      <c r="S2" s="300"/>
      <c r="T2" s="300"/>
      <c r="U2" s="300"/>
      <c r="V2" s="300"/>
      <c r="W2" s="300"/>
      <c r="X2" s="300"/>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row>
    <row r="3" spans="1:106" s="1" customFormat="1" ht="25" customHeight="1" x14ac:dyDescent="0.2">
      <c r="E3" s="300"/>
      <c r="F3" s="300"/>
      <c r="G3" s="300"/>
      <c r="H3" s="300"/>
      <c r="I3" s="300"/>
      <c r="J3" s="300"/>
      <c r="K3" s="300"/>
      <c r="L3" s="300"/>
      <c r="M3" s="300"/>
      <c r="N3" s="300"/>
      <c r="O3" s="300"/>
      <c r="P3" s="300"/>
      <c r="Q3" s="300"/>
      <c r="R3" s="300"/>
      <c r="S3" s="300"/>
      <c r="T3" s="300"/>
      <c r="U3" s="300"/>
      <c r="V3" s="300"/>
      <c r="W3" s="300"/>
      <c r="X3" s="300"/>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row>
    <row r="4" spans="1:106"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row>
    <row r="5" spans="1:106" s="8" customFormat="1" ht="36" customHeight="1"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row>
    <row r="6" spans="1:106"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row>
    <row r="7" spans="1:106" s="20" customFormat="1" ht="132.75" customHeight="1" x14ac:dyDescent="0.2">
      <c r="A7" s="327" t="s">
        <v>163</v>
      </c>
      <c r="B7" s="327" t="s">
        <v>164</v>
      </c>
      <c r="C7" s="299" t="s">
        <v>165</v>
      </c>
      <c r="D7" s="299" t="s">
        <v>195</v>
      </c>
      <c r="E7" s="204" t="s">
        <v>228</v>
      </c>
      <c r="F7" s="200" t="s">
        <v>100</v>
      </c>
      <c r="G7" s="328" t="s">
        <v>229</v>
      </c>
      <c r="H7" s="325" t="s">
        <v>169</v>
      </c>
      <c r="I7" s="190" t="s">
        <v>230</v>
      </c>
      <c r="J7" s="325" t="s">
        <v>231</v>
      </c>
      <c r="K7" s="191" t="s">
        <v>232</v>
      </c>
      <c r="L7" s="190" t="s">
        <v>233</v>
      </c>
      <c r="M7" s="190" t="s">
        <v>234</v>
      </c>
      <c r="N7" s="190" t="s">
        <v>212</v>
      </c>
      <c r="O7" s="191" t="s">
        <v>180</v>
      </c>
      <c r="P7" s="190" t="s">
        <v>235</v>
      </c>
      <c r="Q7" s="192">
        <v>1</v>
      </c>
      <c r="R7" s="193"/>
      <c r="S7" s="194"/>
      <c r="T7" s="194"/>
      <c r="U7" s="194"/>
      <c r="V7" s="193"/>
      <c r="W7" s="194"/>
      <c r="X7" s="326" t="s">
        <v>236</v>
      </c>
      <c r="Y7" s="195">
        <v>0.91</v>
      </c>
      <c r="Z7" s="196">
        <v>1</v>
      </c>
      <c r="AA7" s="197">
        <f>+(Y7/Z7)*50%</f>
        <v>0.45500000000000002</v>
      </c>
      <c r="AB7" s="198" t="s">
        <v>361</v>
      </c>
      <c r="AC7" s="37"/>
      <c r="AD7" s="37"/>
      <c r="AE7" s="37"/>
      <c r="AF7" s="38"/>
    </row>
    <row r="8" spans="1:106" s="52" customFormat="1" ht="139.5" customHeight="1" x14ac:dyDescent="0.2">
      <c r="A8" s="327"/>
      <c r="B8" s="327"/>
      <c r="C8" s="299"/>
      <c r="D8" s="299"/>
      <c r="E8" s="204" t="s">
        <v>167</v>
      </c>
      <c r="F8" s="201" t="s">
        <v>126</v>
      </c>
      <c r="G8" s="329"/>
      <c r="H8" s="325"/>
      <c r="I8" s="190" t="s">
        <v>208</v>
      </c>
      <c r="J8" s="325"/>
      <c r="K8" s="190" t="s">
        <v>237</v>
      </c>
      <c r="L8" s="190" t="s">
        <v>238</v>
      </c>
      <c r="M8" s="190" t="s">
        <v>239</v>
      </c>
      <c r="N8" s="190" t="s">
        <v>212</v>
      </c>
      <c r="O8" s="190" t="s">
        <v>180</v>
      </c>
      <c r="P8" s="190" t="s">
        <v>235</v>
      </c>
      <c r="Q8" s="192">
        <v>1</v>
      </c>
      <c r="R8" s="193"/>
      <c r="S8" s="193"/>
      <c r="T8" s="193"/>
      <c r="U8" s="193"/>
      <c r="V8" s="193"/>
      <c r="W8" s="193"/>
      <c r="X8" s="326"/>
      <c r="Y8" s="195">
        <v>0.42</v>
      </c>
      <c r="Z8" s="193">
        <v>1</v>
      </c>
      <c r="AA8" s="193">
        <f>+Y8/Z8</f>
        <v>0.42</v>
      </c>
      <c r="AB8" s="199" t="s">
        <v>360</v>
      </c>
      <c r="AC8" s="50"/>
      <c r="AD8" s="50"/>
      <c r="AE8" s="50"/>
      <c r="AF8" s="51"/>
    </row>
    <row r="9" spans="1:106" ht="42" customHeight="1" x14ac:dyDescent="0.2">
      <c r="C9"/>
      <c r="D9"/>
      <c r="L9" s="52"/>
      <c r="Z9" s="36" t="s">
        <v>192</v>
      </c>
      <c r="AA9" s="49">
        <f>AVERAGE(AA7:AA8)</f>
        <v>0.4375</v>
      </c>
    </row>
    <row r="10" spans="1:106" x14ac:dyDescent="0.2">
      <c r="C10" s="18"/>
      <c r="D10" s="18"/>
      <c r="L10" s="52"/>
    </row>
    <row r="11" spans="1:106" x14ac:dyDescent="0.2">
      <c r="C11" s="18"/>
      <c r="D11" s="18"/>
    </row>
    <row r="12" spans="1:106" x14ac:dyDescent="0.2">
      <c r="C12" s="18"/>
      <c r="D12" s="18"/>
    </row>
    <row r="13" spans="1:106" x14ac:dyDescent="0.2">
      <c r="C13" s="2"/>
      <c r="D13" s="2"/>
    </row>
    <row r="14" spans="1:106" x14ac:dyDescent="0.2">
      <c r="C14" s="2"/>
      <c r="D14" s="2"/>
    </row>
    <row r="15" spans="1:106" x14ac:dyDescent="0.2">
      <c r="C15" s="2"/>
      <c r="D15" s="2"/>
    </row>
    <row r="16" spans="1:106"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22">
    <mergeCell ref="A7:A8"/>
    <mergeCell ref="G7:G8"/>
    <mergeCell ref="H7:H8"/>
    <mergeCell ref="B7:B8"/>
    <mergeCell ref="AC5:AF5"/>
    <mergeCell ref="C7:C8"/>
    <mergeCell ref="D7:D8"/>
    <mergeCell ref="Y4:AF4"/>
    <mergeCell ref="Y5:AB5"/>
    <mergeCell ref="J7:J8"/>
    <mergeCell ref="X7:X8"/>
    <mergeCell ref="E5:F5"/>
    <mergeCell ref="G5:H5"/>
    <mergeCell ref="E1:X3"/>
    <mergeCell ref="K5:K6"/>
    <mergeCell ref="A4:K4"/>
    <mergeCell ref="L4:Q5"/>
    <mergeCell ref="R4:W5"/>
    <mergeCell ref="X4:X5"/>
    <mergeCell ref="A5:B5"/>
    <mergeCell ref="J5:J6"/>
    <mergeCell ref="C5:D5"/>
  </mergeCells>
  <pageMargins left="0.7" right="0.7" top="0.75" bottom="0.75" header="0.3" footer="0.3"/>
  <pageSetup paperSize="9" orientation="portrait" horizontalDpi="300" verticalDpi="300" r:id="rId1"/>
  <drawing r:id="rId2"/>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G398"/>
  <sheetViews>
    <sheetView showGridLines="0" topLeftCell="X1" zoomScale="115" zoomScaleNormal="115" zoomScalePageLayoutView="120" workbookViewId="0">
      <selection activeCell="AC1" sqref="AC1:AF1048576"/>
    </sheetView>
  </sheetViews>
  <sheetFormatPr baseColWidth="10" defaultColWidth="11.5" defaultRowHeight="15" x14ac:dyDescent="0.2"/>
  <cols>
    <col min="1" max="1" width="21.1640625" style="13" customWidth="1"/>
    <col min="2" max="2" width="17.83203125" style="13" customWidth="1"/>
    <col min="3" max="3" width="20" style="5" customWidth="1"/>
    <col min="4" max="4" width="26.6640625" style="5" customWidth="1"/>
    <col min="5" max="6" width="26.5" style="13" customWidth="1"/>
    <col min="7" max="7" width="18.1640625" style="13" customWidth="1"/>
    <col min="8" max="8" width="20.5" style="13" customWidth="1"/>
    <col min="9" max="9" width="16.5" style="13" customWidth="1"/>
    <col min="10" max="10" width="15.83203125" style="13" customWidth="1"/>
    <col min="11" max="11" width="16.5" style="13" customWidth="1"/>
    <col min="12" max="12" width="23.5" style="13" customWidth="1"/>
    <col min="13" max="14" width="23" style="13" customWidth="1"/>
    <col min="15" max="15" width="11.5" style="13" customWidth="1"/>
    <col min="16" max="16" width="13.5" style="13" customWidth="1"/>
    <col min="17" max="17" width="11.5" style="13"/>
    <col min="18" max="18" width="22.6640625" style="13" hidden="1" customWidth="1"/>
    <col min="19" max="19" width="21.83203125" style="13" hidden="1" customWidth="1"/>
    <col min="20" max="20" width="15.5" style="13" hidden="1" customWidth="1"/>
    <col min="21" max="21" width="12.33203125" style="13" hidden="1" customWidth="1"/>
    <col min="22" max="23" width="11.5" style="13" hidden="1" customWidth="1"/>
    <col min="24" max="24" width="16.6640625" style="13" customWidth="1"/>
    <col min="25" max="25" width="9.6640625" style="13" customWidth="1"/>
    <col min="26" max="26" width="17.1640625" style="13" customWidth="1"/>
    <col min="27" max="27" width="16" style="13" customWidth="1"/>
    <col min="28" max="28" width="78.5" style="13" customWidth="1"/>
    <col min="29" max="30" width="6.83203125" style="13" hidden="1" customWidth="1"/>
    <col min="31" max="31" width="11.5" style="13" hidden="1" customWidth="1"/>
    <col min="32" max="32" width="10.33203125" style="13" hidden="1" customWidth="1"/>
    <col min="33" max="33" width="11.5" style="18"/>
    <col min="34" max="16384" width="11.5" style="13"/>
  </cols>
  <sheetData>
    <row r="1" spans="1:33"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C1" s="366"/>
      <c r="AD1" s="366"/>
      <c r="AE1" s="366"/>
      <c r="AF1" s="366"/>
    </row>
    <row r="2" spans="1:33" s="1" customFormat="1" ht="25" customHeight="1" x14ac:dyDescent="0.2">
      <c r="E2" s="300"/>
      <c r="F2" s="300"/>
      <c r="G2" s="300"/>
      <c r="H2" s="300"/>
      <c r="I2" s="300"/>
      <c r="J2" s="300"/>
      <c r="K2" s="300"/>
      <c r="L2" s="300"/>
      <c r="M2" s="300"/>
      <c r="N2" s="300"/>
      <c r="O2" s="300"/>
      <c r="P2" s="300"/>
      <c r="Q2" s="300"/>
      <c r="R2" s="300"/>
      <c r="S2" s="300"/>
      <c r="T2" s="300"/>
      <c r="U2" s="300"/>
      <c r="V2" s="300"/>
      <c r="W2" s="300"/>
      <c r="X2" s="300"/>
      <c r="AC2" s="366"/>
      <c r="AD2" s="366"/>
      <c r="AE2" s="366"/>
      <c r="AF2" s="366"/>
    </row>
    <row r="3" spans="1:33" s="1" customFormat="1" ht="25" customHeight="1" x14ac:dyDescent="0.2">
      <c r="E3" s="300"/>
      <c r="F3" s="300"/>
      <c r="G3" s="300"/>
      <c r="H3" s="300"/>
      <c r="I3" s="300"/>
      <c r="J3" s="300"/>
      <c r="K3" s="300"/>
      <c r="L3" s="300"/>
      <c r="M3" s="300"/>
      <c r="N3" s="300"/>
      <c r="O3" s="300"/>
      <c r="P3" s="300"/>
      <c r="Q3" s="300"/>
      <c r="R3" s="300"/>
      <c r="S3" s="300"/>
      <c r="T3" s="300"/>
      <c r="U3" s="300"/>
      <c r="V3" s="300"/>
      <c r="W3" s="300"/>
      <c r="X3" s="300"/>
      <c r="AC3" s="366"/>
      <c r="AD3" s="366"/>
      <c r="AE3" s="366"/>
      <c r="AF3" s="366"/>
    </row>
    <row r="4" spans="1:33"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c r="AG4" s="16"/>
    </row>
    <row r="5" spans="1:33" s="8" customFormat="1" ht="26" x14ac:dyDescent="0.2">
      <c r="A5" s="331" t="s">
        <v>136</v>
      </c>
      <c r="B5" s="332"/>
      <c r="C5" s="310" t="s">
        <v>14</v>
      </c>
      <c r="D5" s="311"/>
      <c r="E5" s="331" t="s">
        <v>137</v>
      </c>
      <c r="F5" s="333"/>
      <c r="G5" s="331" t="s">
        <v>138</v>
      </c>
      <c r="H5" s="333"/>
      <c r="I5" s="35" t="s">
        <v>194</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s="16"/>
    </row>
    <row r="6" spans="1:33"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s="16"/>
    </row>
    <row r="7" spans="1:33" s="15" customFormat="1" ht="125" customHeight="1" x14ac:dyDescent="0.2">
      <c r="A7" s="297" t="s">
        <v>163</v>
      </c>
      <c r="B7" s="297" t="s">
        <v>164</v>
      </c>
      <c r="C7" s="297" t="s">
        <v>165</v>
      </c>
      <c r="D7" s="297" t="s">
        <v>195</v>
      </c>
      <c r="E7" s="297" t="s">
        <v>118</v>
      </c>
      <c r="F7" s="297" t="s">
        <v>123</v>
      </c>
      <c r="G7" s="205" t="s">
        <v>196</v>
      </c>
      <c r="H7" s="205" t="s">
        <v>197</v>
      </c>
      <c r="I7" s="297" t="s">
        <v>170</v>
      </c>
      <c r="J7" s="297" t="s">
        <v>198</v>
      </c>
      <c r="K7" s="205" t="s">
        <v>199</v>
      </c>
      <c r="L7" s="205" t="s">
        <v>200</v>
      </c>
      <c r="M7" s="205" t="s">
        <v>201</v>
      </c>
      <c r="N7" s="205" t="s">
        <v>174</v>
      </c>
      <c r="O7" s="205" t="s">
        <v>180</v>
      </c>
      <c r="P7" s="215"/>
      <c r="Q7" s="216">
        <v>1</v>
      </c>
      <c r="R7" s="222"/>
      <c r="S7" s="205"/>
      <c r="T7" s="205"/>
      <c r="U7" s="205"/>
      <c r="V7" s="205"/>
      <c r="W7" s="205"/>
      <c r="X7" s="330" t="s">
        <v>202</v>
      </c>
      <c r="Y7" s="212">
        <v>0.65</v>
      </c>
      <c r="Z7" s="209">
        <v>1</v>
      </c>
      <c r="AA7" s="214">
        <f>+Y7/Z7</f>
        <v>0.65</v>
      </c>
      <c r="AB7" s="222" t="s">
        <v>337</v>
      </c>
      <c r="AC7" s="205"/>
      <c r="AD7" s="205"/>
      <c r="AE7" s="209"/>
      <c r="AF7" s="215"/>
      <c r="AG7" s="17"/>
    </row>
    <row r="8" spans="1:33" s="15" customFormat="1" ht="272" customHeight="1" x14ac:dyDescent="0.2">
      <c r="A8" s="297"/>
      <c r="B8" s="297"/>
      <c r="C8" s="297"/>
      <c r="D8" s="297"/>
      <c r="E8" s="297"/>
      <c r="F8" s="297"/>
      <c r="G8" s="205" t="s">
        <v>196</v>
      </c>
      <c r="H8" s="205" t="s">
        <v>203</v>
      </c>
      <c r="I8" s="297"/>
      <c r="J8" s="297"/>
      <c r="K8" s="205" t="s">
        <v>204</v>
      </c>
      <c r="L8" s="203" t="s">
        <v>368</v>
      </c>
      <c r="M8" s="205" t="s">
        <v>369</v>
      </c>
      <c r="N8" s="205" t="s">
        <v>174</v>
      </c>
      <c r="O8" s="205" t="s">
        <v>180</v>
      </c>
      <c r="P8" s="205"/>
      <c r="Q8" s="224">
        <v>1</v>
      </c>
      <c r="R8" s="222"/>
      <c r="S8" s="215"/>
      <c r="T8" s="209"/>
      <c r="U8" s="205"/>
      <c r="V8" s="215"/>
      <c r="W8" s="205"/>
      <c r="X8" s="330"/>
      <c r="Y8" s="209">
        <v>0.78</v>
      </c>
      <c r="Z8" s="209">
        <v>1</v>
      </c>
      <c r="AA8" s="209">
        <f>+IF((Y8/Z8)&gt;100%,(8.33333%*6),((Y8/Z8)*(8.33333%*6)))</f>
        <v>0.38999984399999998</v>
      </c>
      <c r="AB8" s="222" t="s">
        <v>376</v>
      </c>
      <c r="AC8" s="205"/>
      <c r="AD8" s="205"/>
      <c r="AE8" s="209"/>
      <c r="AF8" s="215"/>
      <c r="AG8" s="17"/>
    </row>
    <row r="9" spans="1:33" s="18" customFormat="1" ht="57" customHeight="1" thickBot="1" x14ac:dyDescent="0.3">
      <c r="M9" s="71"/>
      <c r="Z9" s="220" t="s">
        <v>192</v>
      </c>
      <c r="AA9" s="221">
        <f>AVERAGE(AA7:AA8)</f>
        <v>0.519999922</v>
      </c>
    </row>
    <row r="10" spans="1:33" s="18" customFormat="1" ht="128.25" customHeight="1" x14ac:dyDescent="0.2">
      <c r="M10" s="71"/>
    </row>
    <row r="11" spans="1:33" s="18" customFormat="1" x14ac:dyDescent="0.2">
      <c r="L11" s="66"/>
      <c r="M11" s="71"/>
    </row>
    <row r="12" spans="1:33" s="18" customFormat="1" x14ac:dyDescent="0.2">
      <c r="C12" s="2"/>
      <c r="D12" s="2"/>
    </row>
    <row r="13" spans="1:33" s="18" customFormat="1" x14ac:dyDescent="0.2">
      <c r="C13" s="2"/>
      <c r="D13" s="2"/>
    </row>
    <row r="14" spans="1:33" s="18" customFormat="1" x14ac:dyDescent="0.2">
      <c r="C14" s="2"/>
      <c r="D14" s="2"/>
    </row>
    <row r="15" spans="1:33" s="18" customFormat="1" x14ac:dyDescent="0.2">
      <c r="C15" s="2"/>
      <c r="D15" s="2"/>
    </row>
    <row r="16" spans="1:33" s="18" customFormat="1" x14ac:dyDescent="0.2">
      <c r="C16" s="2"/>
      <c r="D16" s="2"/>
    </row>
    <row r="17" spans="3:4" s="18" customFormat="1" x14ac:dyDescent="0.2">
      <c r="C17" s="2"/>
      <c r="D17" s="2"/>
    </row>
    <row r="18" spans="3:4" s="18" customFormat="1" x14ac:dyDescent="0.2">
      <c r="C18" s="2"/>
      <c r="D18" s="2"/>
    </row>
    <row r="19" spans="3:4" s="18" customFormat="1" x14ac:dyDescent="0.2">
      <c r="C19" s="2"/>
      <c r="D19" s="2"/>
    </row>
    <row r="20" spans="3:4" s="18" customFormat="1" x14ac:dyDescent="0.2">
      <c r="C20" s="2"/>
      <c r="D20" s="2"/>
    </row>
    <row r="21" spans="3:4" s="18" customFormat="1" x14ac:dyDescent="0.2">
      <c r="C21" s="2"/>
      <c r="D21" s="2"/>
    </row>
    <row r="22" spans="3:4" s="18" customFormat="1" x14ac:dyDescent="0.2">
      <c r="C22" s="2"/>
      <c r="D22" s="2"/>
    </row>
    <row r="23" spans="3:4" s="18" customFormat="1" x14ac:dyDescent="0.2">
      <c r="C23" s="2"/>
      <c r="D23" s="2"/>
    </row>
    <row r="24" spans="3:4" s="18" customFormat="1" x14ac:dyDescent="0.2">
      <c r="C24" s="2"/>
      <c r="D24" s="2"/>
    </row>
    <row r="25" spans="3:4" s="18" customFormat="1" x14ac:dyDescent="0.2">
      <c r="C25" s="2"/>
      <c r="D25" s="2"/>
    </row>
    <row r="26" spans="3:4" s="18" customFormat="1" x14ac:dyDescent="0.2">
      <c r="C26" s="2"/>
      <c r="D26" s="2"/>
    </row>
    <row r="27" spans="3:4" s="18" customFormat="1" x14ac:dyDescent="0.2">
      <c r="C27" s="2"/>
      <c r="D27" s="2"/>
    </row>
    <row r="28" spans="3:4" s="18" customFormat="1" x14ac:dyDescent="0.2">
      <c r="C28" s="2"/>
      <c r="D28" s="2"/>
    </row>
    <row r="29" spans="3:4" s="18" customFormat="1" x14ac:dyDescent="0.2">
      <c r="C29" s="2"/>
      <c r="D29" s="2"/>
    </row>
    <row r="30" spans="3:4" s="18" customFormat="1" x14ac:dyDescent="0.2">
      <c r="C30" s="2"/>
      <c r="D30" s="2"/>
    </row>
    <row r="31" spans="3:4" s="18" customFormat="1" x14ac:dyDescent="0.2">
      <c r="C31" s="2"/>
      <c r="D31" s="2"/>
    </row>
    <row r="32" spans="3:4" s="18" customFormat="1" x14ac:dyDescent="0.2">
      <c r="C32" s="2"/>
      <c r="D32" s="2"/>
    </row>
    <row r="33" spans="3:4" s="18" customFormat="1" x14ac:dyDescent="0.2">
      <c r="C33" s="2"/>
      <c r="D33" s="2"/>
    </row>
    <row r="34" spans="3:4" s="18" customFormat="1" x14ac:dyDescent="0.2">
      <c r="C34" s="2"/>
      <c r="D34" s="2"/>
    </row>
    <row r="35" spans="3:4" s="18" customFormat="1" x14ac:dyDescent="0.2">
      <c r="C35" s="2"/>
      <c r="D35" s="2"/>
    </row>
    <row r="36" spans="3:4" s="18" customFormat="1" x14ac:dyDescent="0.2">
      <c r="C36" s="2"/>
      <c r="D36" s="2"/>
    </row>
    <row r="37" spans="3:4" s="18" customFormat="1" x14ac:dyDescent="0.2">
      <c r="C37" s="2"/>
      <c r="D37" s="2"/>
    </row>
    <row r="38" spans="3:4" s="18" customFormat="1" x14ac:dyDescent="0.2">
      <c r="C38" s="2"/>
      <c r="D38" s="2"/>
    </row>
    <row r="39" spans="3:4" s="18" customFormat="1" x14ac:dyDescent="0.2">
      <c r="C39" s="2"/>
      <c r="D39" s="2"/>
    </row>
    <row r="40" spans="3:4" s="18" customFormat="1" x14ac:dyDescent="0.2">
      <c r="C40" s="2"/>
      <c r="D40" s="2"/>
    </row>
    <row r="41" spans="3:4" s="18" customFormat="1" x14ac:dyDescent="0.2">
      <c r="C41" s="2"/>
      <c r="D41" s="2"/>
    </row>
    <row r="42" spans="3:4" s="18" customFormat="1" x14ac:dyDescent="0.2">
      <c r="C42" s="2"/>
      <c r="D42" s="2"/>
    </row>
    <row r="43" spans="3:4" s="18" customFormat="1" x14ac:dyDescent="0.2">
      <c r="C43" s="5"/>
      <c r="D43" s="5"/>
    </row>
    <row r="44" spans="3:4" s="18" customFormat="1" x14ac:dyDescent="0.2">
      <c r="C44" s="5"/>
      <c r="D44" s="5"/>
    </row>
    <row r="45" spans="3:4" s="18" customFormat="1" x14ac:dyDescent="0.2">
      <c r="C45" s="5"/>
      <c r="D45" s="5"/>
    </row>
    <row r="46" spans="3:4" s="18" customFormat="1" x14ac:dyDescent="0.2">
      <c r="C46" s="5"/>
      <c r="D46" s="5"/>
    </row>
    <row r="47" spans="3:4" s="18" customFormat="1" x14ac:dyDescent="0.2">
      <c r="C47" s="5"/>
      <c r="D47" s="5"/>
    </row>
    <row r="48" spans="3:4" s="18" customFormat="1" x14ac:dyDescent="0.2">
      <c r="C48" s="5"/>
      <c r="D48" s="5"/>
    </row>
    <row r="49" spans="3:4" s="18" customFormat="1" x14ac:dyDescent="0.2">
      <c r="C49" s="5"/>
      <c r="D49" s="5"/>
    </row>
    <row r="50" spans="3:4" s="18" customFormat="1" x14ac:dyDescent="0.2">
      <c r="C50" s="5"/>
      <c r="D50" s="5"/>
    </row>
    <row r="51" spans="3:4" s="18" customFormat="1" x14ac:dyDescent="0.2">
      <c r="C51" s="5"/>
      <c r="D51" s="5"/>
    </row>
    <row r="52" spans="3:4" s="18" customFormat="1" x14ac:dyDescent="0.2">
      <c r="C52" s="5"/>
      <c r="D52" s="5"/>
    </row>
    <row r="53" spans="3:4" s="18" customFormat="1" x14ac:dyDescent="0.2">
      <c r="C53" s="5"/>
      <c r="D53" s="5"/>
    </row>
    <row r="54" spans="3:4" s="18" customFormat="1" x14ac:dyDescent="0.2">
      <c r="C54" s="5"/>
      <c r="D54" s="5"/>
    </row>
    <row r="55" spans="3:4" s="18" customFormat="1" x14ac:dyDescent="0.2">
      <c r="C55" s="5"/>
      <c r="D55" s="5"/>
    </row>
    <row r="56" spans="3:4" s="18" customFormat="1" x14ac:dyDescent="0.2">
      <c r="C56" s="5"/>
      <c r="D56" s="5"/>
    </row>
    <row r="57" spans="3:4" s="18" customFormat="1" x14ac:dyDescent="0.2">
      <c r="C57" s="5"/>
      <c r="D57" s="5"/>
    </row>
    <row r="58" spans="3:4" s="18" customFormat="1" x14ac:dyDescent="0.2">
      <c r="C58" s="5"/>
      <c r="D58" s="5"/>
    </row>
    <row r="59" spans="3:4" s="18" customFormat="1" x14ac:dyDescent="0.2">
      <c r="C59" s="5"/>
      <c r="D59" s="5"/>
    </row>
    <row r="60" spans="3:4" s="18" customFormat="1" x14ac:dyDescent="0.2">
      <c r="C60" s="5"/>
      <c r="D60" s="5"/>
    </row>
    <row r="61" spans="3:4" s="18" customFormat="1" x14ac:dyDescent="0.2">
      <c r="C61" s="5"/>
      <c r="D61" s="5"/>
    </row>
    <row r="62" spans="3:4" s="18" customFormat="1" x14ac:dyDescent="0.2">
      <c r="C62" s="5"/>
      <c r="D62" s="5"/>
    </row>
    <row r="63" spans="3:4" s="18" customFormat="1" x14ac:dyDescent="0.2">
      <c r="C63" s="5"/>
      <c r="D63" s="5"/>
    </row>
    <row r="64" spans="3:4" s="18" customFormat="1" x14ac:dyDescent="0.2">
      <c r="C64" s="5"/>
      <c r="D64" s="5"/>
    </row>
    <row r="65" spans="3:4" s="18" customFormat="1" x14ac:dyDescent="0.2">
      <c r="C65" s="5"/>
      <c r="D65" s="5"/>
    </row>
    <row r="66" spans="3:4" s="18" customFormat="1" x14ac:dyDescent="0.2">
      <c r="C66" s="5"/>
      <c r="D66" s="5"/>
    </row>
    <row r="67" spans="3:4" s="18" customFormat="1" x14ac:dyDescent="0.2">
      <c r="C67" s="5"/>
      <c r="D67" s="5"/>
    </row>
    <row r="68" spans="3:4" s="18" customFormat="1" x14ac:dyDescent="0.2">
      <c r="C68" s="5"/>
      <c r="D68" s="5"/>
    </row>
    <row r="69" spans="3:4" s="18" customFormat="1" x14ac:dyDescent="0.2">
      <c r="C69" s="5"/>
      <c r="D69" s="5"/>
    </row>
    <row r="70" spans="3:4" s="18" customFormat="1" x14ac:dyDescent="0.2">
      <c r="C70" s="5"/>
      <c r="D70" s="5"/>
    </row>
    <row r="71" spans="3:4" s="18" customFormat="1" x14ac:dyDescent="0.2">
      <c r="C71" s="5"/>
      <c r="D71" s="5"/>
    </row>
    <row r="72" spans="3:4" s="18" customFormat="1" x14ac:dyDescent="0.2">
      <c r="C72" s="5"/>
      <c r="D72" s="5"/>
    </row>
    <row r="73" spans="3:4" s="18" customFormat="1" x14ac:dyDescent="0.2">
      <c r="C73" s="5"/>
      <c r="D73" s="5"/>
    </row>
    <row r="74" spans="3:4" s="18" customFormat="1" x14ac:dyDescent="0.2">
      <c r="C74" s="5"/>
      <c r="D74" s="5"/>
    </row>
    <row r="75" spans="3:4" s="18" customFormat="1" x14ac:dyDescent="0.2">
      <c r="C75" s="5"/>
      <c r="D75" s="5"/>
    </row>
    <row r="76" spans="3:4" s="18" customFormat="1" x14ac:dyDescent="0.2">
      <c r="C76" s="5"/>
      <c r="D76" s="5"/>
    </row>
    <row r="77" spans="3:4" s="18" customFormat="1" x14ac:dyDescent="0.2">
      <c r="C77" s="5"/>
      <c r="D77" s="5"/>
    </row>
    <row r="78" spans="3:4" s="18" customFormat="1" x14ac:dyDescent="0.2">
      <c r="C78" s="5"/>
      <c r="D78" s="5"/>
    </row>
    <row r="79" spans="3:4" s="18" customFormat="1" x14ac:dyDescent="0.2">
      <c r="C79" s="5"/>
      <c r="D79" s="5"/>
    </row>
    <row r="80" spans="3:4" s="18" customFormat="1" x14ac:dyDescent="0.2">
      <c r="C80" s="5"/>
      <c r="D80" s="5"/>
    </row>
    <row r="81" spans="3:4" s="18" customFormat="1" x14ac:dyDescent="0.2">
      <c r="C81" s="5"/>
      <c r="D81" s="5"/>
    </row>
    <row r="82" spans="3:4" s="18" customFormat="1" x14ac:dyDescent="0.2">
      <c r="C82" s="5"/>
      <c r="D82" s="5"/>
    </row>
    <row r="83" spans="3:4" s="18" customFormat="1" x14ac:dyDescent="0.2">
      <c r="C83" s="5"/>
      <c r="D83" s="5"/>
    </row>
    <row r="84" spans="3:4" s="18" customFormat="1" x14ac:dyDescent="0.2">
      <c r="C84" s="5"/>
      <c r="D84" s="5"/>
    </row>
    <row r="85" spans="3:4" s="18" customFormat="1" x14ac:dyDescent="0.2">
      <c r="C85" s="5"/>
      <c r="D85" s="5"/>
    </row>
    <row r="86" spans="3:4" s="18" customFormat="1" x14ac:dyDescent="0.2">
      <c r="C86" s="5"/>
      <c r="D86" s="5"/>
    </row>
    <row r="87" spans="3:4" s="18" customFormat="1" x14ac:dyDescent="0.2">
      <c r="C87" s="5"/>
      <c r="D87" s="5"/>
    </row>
    <row r="88" spans="3:4" s="18" customFormat="1" x14ac:dyDescent="0.2">
      <c r="C88" s="5"/>
      <c r="D88" s="5"/>
    </row>
    <row r="89" spans="3:4" s="18" customFormat="1" x14ac:dyDescent="0.2">
      <c r="C89" s="5"/>
      <c r="D89" s="5"/>
    </row>
    <row r="90" spans="3:4" s="18" customFormat="1" x14ac:dyDescent="0.2">
      <c r="C90" s="5"/>
      <c r="D90" s="5"/>
    </row>
    <row r="91" spans="3:4" s="18" customFormat="1" x14ac:dyDescent="0.2">
      <c r="C91" s="5"/>
      <c r="D91" s="5"/>
    </row>
    <row r="92" spans="3:4" s="18" customFormat="1" x14ac:dyDescent="0.2">
      <c r="C92" s="5"/>
      <c r="D92" s="5"/>
    </row>
    <row r="93" spans="3:4" s="18" customFormat="1" x14ac:dyDescent="0.2">
      <c r="C93" s="5"/>
      <c r="D93" s="5"/>
    </row>
    <row r="94" spans="3:4" s="18" customFormat="1" x14ac:dyDescent="0.2">
      <c r="C94" s="5"/>
      <c r="D94" s="5"/>
    </row>
    <row r="95" spans="3:4" s="18" customFormat="1" x14ac:dyDescent="0.2">
      <c r="C95" s="5"/>
      <c r="D95" s="5"/>
    </row>
    <row r="96" spans="3:4" s="18" customFormat="1" x14ac:dyDescent="0.2">
      <c r="C96" s="5"/>
      <c r="D96" s="5"/>
    </row>
    <row r="97" spans="3:4" s="18" customFormat="1" x14ac:dyDescent="0.2">
      <c r="C97" s="5"/>
      <c r="D97" s="5"/>
    </row>
    <row r="98" spans="3:4" s="18" customFormat="1" x14ac:dyDescent="0.2">
      <c r="C98" s="5"/>
      <c r="D98" s="5"/>
    </row>
    <row r="99" spans="3:4" s="18" customFormat="1" x14ac:dyDescent="0.2">
      <c r="C99" s="5"/>
      <c r="D99" s="5"/>
    </row>
    <row r="100" spans="3:4" s="18" customFormat="1" x14ac:dyDescent="0.2">
      <c r="C100" s="5"/>
      <c r="D100" s="5"/>
    </row>
    <row r="101" spans="3:4" s="18" customFormat="1" x14ac:dyDescent="0.2">
      <c r="C101" s="5"/>
      <c r="D101" s="5"/>
    </row>
    <row r="102" spans="3:4" s="18" customFormat="1" x14ac:dyDescent="0.2">
      <c r="C102" s="5"/>
      <c r="D102" s="5"/>
    </row>
    <row r="103" spans="3:4" s="18" customFormat="1" x14ac:dyDescent="0.2">
      <c r="C103" s="5"/>
      <c r="D103" s="5"/>
    </row>
    <row r="104" spans="3:4" s="18" customFormat="1" x14ac:dyDescent="0.2">
      <c r="C104" s="5"/>
      <c r="D104" s="5"/>
    </row>
    <row r="105" spans="3:4" s="18" customFormat="1" x14ac:dyDescent="0.2">
      <c r="C105" s="5"/>
      <c r="D105" s="5"/>
    </row>
    <row r="106" spans="3:4" s="18" customFormat="1" x14ac:dyDescent="0.2">
      <c r="C106" s="5"/>
      <c r="D106" s="5"/>
    </row>
    <row r="107" spans="3:4" s="18" customFormat="1" x14ac:dyDescent="0.2">
      <c r="C107" s="5"/>
      <c r="D107" s="5"/>
    </row>
    <row r="108" spans="3:4" s="18" customFormat="1" x14ac:dyDescent="0.2">
      <c r="C108" s="5"/>
      <c r="D108" s="5"/>
    </row>
    <row r="109" spans="3:4" s="18" customFormat="1" x14ac:dyDescent="0.2">
      <c r="C109" s="5"/>
      <c r="D109" s="5"/>
    </row>
    <row r="110" spans="3:4" s="18" customFormat="1" x14ac:dyDescent="0.2">
      <c r="C110" s="5"/>
      <c r="D110" s="5"/>
    </row>
    <row r="111" spans="3:4" s="18" customFormat="1" x14ac:dyDescent="0.2">
      <c r="C111" s="5"/>
      <c r="D111" s="5"/>
    </row>
    <row r="112" spans="3:4" s="18" customFormat="1" x14ac:dyDescent="0.2">
      <c r="C112" s="5"/>
      <c r="D112" s="5"/>
    </row>
    <row r="113" spans="3:4" s="18" customFormat="1" x14ac:dyDescent="0.2">
      <c r="C113" s="5"/>
      <c r="D113" s="5"/>
    </row>
    <row r="114" spans="3:4" s="18" customFormat="1" x14ac:dyDescent="0.2">
      <c r="C114" s="5"/>
      <c r="D114" s="5"/>
    </row>
    <row r="115" spans="3:4" s="18" customFormat="1" x14ac:dyDescent="0.2">
      <c r="C115" s="5"/>
      <c r="D115" s="5"/>
    </row>
    <row r="116" spans="3:4" s="18" customFormat="1" x14ac:dyDescent="0.2">
      <c r="C116" s="5"/>
      <c r="D116" s="5"/>
    </row>
    <row r="117" spans="3:4" s="18" customFormat="1" x14ac:dyDescent="0.2">
      <c r="C117" s="5"/>
      <c r="D117" s="5"/>
    </row>
    <row r="118" spans="3:4" s="18" customFormat="1" x14ac:dyDescent="0.2">
      <c r="C118" s="5"/>
      <c r="D118" s="5"/>
    </row>
    <row r="119" spans="3:4" s="18" customFormat="1" x14ac:dyDescent="0.2">
      <c r="C119" s="5"/>
      <c r="D119" s="5"/>
    </row>
    <row r="120" spans="3:4" s="18" customFormat="1" x14ac:dyDescent="0.2">
      <c r="C120" s="5"/>
      <c r="D120" s="5"/>
    </row>
    <row r="121" spans="3:4" s="18" customFormat="1" x14ac:dyDescent="0.2">
      <c r="C121" s="5"/>
      <c r="D121" s="5"/>
    </row>
    <row r="122" spans="3:4" s="18" customFormat="1" x14ac:dyDescent="0.2">
      <c r="C122" s="5"/>
      <c r="D122" s="5"/>
    </row>
    <row r="123" spans="3:4" s="18" customFormat="1" x14ac:dyDescent="0.2">
      <c r="C123" s="5"/>
      <c r="D123" s="5"/>
    </row>
    <row r="124" spans="3:4" s="18" customFormat="1" x14ac:dyDescent="0.2">
      <c r="C124" s="5"/>
      <c r="D124" s="5"/>
    </row>
    <row r="125" spans="3:4" s="18" customFormat="1" x14ac:dyDescent="0.2">
      <c r="C125" s="5"/>
      <c r="D125" s="5"/>
    </row>
    <row r="126" spans="3:4" s="18" customFormat="1" x14ac:dyDescent="0.2">
      <c r="C126" s="5"/>
      <c r="D126" s="5"/>
    </row>
    <row r="127" spans="3:4" s="18" customFormat="1" x14ac:dyDescent="0.2">
      <c r="C127" s="5"/>
      <c r="D127" s="5"/>
    </row>
    <row r="128" spans="3:4" s="18" customFormat="1" x14ac:dyDescent="0.2">
      <c r="C128" s="5"/>
      <c r="D128" s="5"/>
    </row>
    <row r="129" spans="3:4" s="18" customFormat="1" x14ac:dyDescent="0.2">
      <c r="C129" s="5"/>
      <c r="D129" s="5"/>
    </row>
    <row r="130" spans="3:4" s="18" customFormat="1" x14ac:dyDescent="0.2">
      <c r="C130" s="5"/>
      <c r="D130" s="5"/>
    </row>
    <row r="131" spans="3:4" s="18" customFormat="1" x14ac:dyDescent="0.2">
      <c r="C131" s="5"/>
      <c r="D131" s="5"/>
    </row>
    <row r="132" spans="3:4" s="18" customFormat="1" x14ac:dyDescent="0.2">
      <c r="C132" s="5"/>
      <c r="D132" s="5"/>
    </row>
    <row r="133" spans="3:4" s="18" customFormat="1" x14ac:dyDescent="0.2">
      <c r="C133" s="5"/>
      <c r="D133" s="5"/>
    </row>
    <row r="134" spans="3:4" s="18" customFormat="1" x14ac:dyDescent="0.2">
      <c r="C134" s="5"/>
      <c r="D134" s="5"/>
    </row>
    <row r="135" spans="3:4" s="18" customFormat="1" x14ac:dyDescent="0.2">
      <c r="C135" s="5"/>
      <c r="D135" s="5"/>
    </row>
    <row r="136" spans="3:4" s="18" customFormat="1" x14ac:dyDescent="0.2">
      <c r="C136" s="5"/>
      <c r="D136" s="5"/>
    </row>
    <row r="137" spans="3:4" s="18" customFormat="1" x14ac:dyDescent="0.2">
      <c r="C137" s="5"/>
      <c r="D137" s="5"/>
    </row>
    <row r="138" spans="3:4" s="18" customFormat="1" x14ac:dyDescent="0.2">
      <c r="C138" s="5"/>
      <c r="D138" s="5"/>
    </row>
    <row r="139" spans="3:4" s="18" customFormat="1" x14ac:dyDescent="0.2">
      <c r="C139" s="5"/>
      <c r="D139" s="5"/>
    </row>
    <row r="140" spans="3:4" s="18" customFormat="1" x14ac:dyDescent="0.2">
      <c r="C140" s="5"/>
      <c r="D140" s="5"/>
    </row>
    <row r="141" spans="3:4" s="18" customFormat="1" x14ac:dyDescent="0.2">
      <c r="C141" s="5"/>
      <c r="D141" s="5"/>
    </row>
    <row r="142" spans="3:4" s="18" customFormat="1" x14ac:dyDescent="0.2">
      <c r="C142" s="5"/>
      <c r="D142" s="5"/>
    </row>
    <row r="143" spans="3:4" s="18" customFormat="1" x14ac:dyDescent="0.2">
      <c r="C143" s="5"/>
      <c r="D143" s="5"/>
    </row>
    <row r="144" spans="3:4" s="18" customFormat="1" x14ac:dyDescent="0.2">
      <c r="C144" s="5"/>
      <c r="D144" s="5"/>
    </row>
    <row r="145" spans="3:4" s="18" customFormat="1" x14ac:dyDescent="0.2">
      <c r="C145" s="5"/>
      <c r="D145" s="5"/>
    </row>
    <row r="146" spans="3:4" s="18" customFormat="1" x14ac:dyDescent="0.2">
      <c r="C146" s="5"/>
      <c r="D146" s="5"/>
    </row>
    <row r="147" spans="3:4" s="18" customFormat="1" x14ac:dyDescent="0.2">
      <c r="C147" s="5"/>
      <c r="D147" s="5"/>
    </row>
    <row r="148" spans="3:4" s="18" customFormat="1" x14ac:dyDescent="0.2">
      <c r="C148" s="5"/>
      <c r="D148" s="5"/>
    </row>
    <row r="149" spans="3:4" s="18" customFormat="1" x14ac:dyDescent="0.2">
      <c r="C149" s="5"/>
      <c r="D149" s="5"/>
    </row>
    <row r="150" spans="3:4" s="18" customFormat="1" x14ac:dyDescent="0.2">
      <c r="C150" s="5"/>
      <c r="D150" s="5"/>
    </row>
    <row r="151" spans="3:4" s="18" customFormat="1" x14ac:dyDescent="0.2">
      <c r="C151" s="5"/>
      <c r="D151" s="5"/>
    </row>
    <row r="152" spans="3:4" s="18" customFormat="1" x14ac:dyDescent="0.2">
      <c r="C152" s="5"/>
      <c r="D152" s="5"/>
    </row>
    <row r="153" spans="3:4" s="18" customFormat="1" x14ac:dyDescent="0.2">
      <c r="C153" s="5"/>
      <c r="D153" s="5"/>
    </row>
    <row r="154" spans="3:4" s="18" customFormat="1" x14ac:dyDescent="0.2">
      <c r="C154" s="5"/>
      <c r="D154" s="5"/>
    </row>
    <row r="155" spans="3:4" s="18" customFormat="1" x14ac:dyDescent="0.2">
      <c r="C155" s="5"/>
      <c r="D155" s="5"/>
    </row>
    <row r="156" spans="3:4" s="18" customFormat="1" x14ac:dyDescent="0.2">
      <c r="C156" s="5"/>
      <c r="D156" s="5"/>
    </row>
    <row r="157" spans="3:4" s="18" customFormat="1" x14ac:dyDescent="0.2">
      <c r="C157" s="5"/>
      <c r="D157" s="5"/>
    </row>
    <row r="158" spans="3:4" s="18" customFormat="1" x14ac:dyDescent="0.2">
      <c r="C158" s="5"/>
      <c r="D158" s="5"/>
    </row>
    <row r="159" spans="3:4" s="18" customFormat="1" x14ac:dyDescent="0.2">
      <c r="C159" s="5"/>
      <c r="D159" s="5"/>
    </row>
    <row r="160" spans="3:4" s="18" customFormat="1" x14ac:dyDescent="0.2">
      <c r="C160" s="5"/>
      <c r="D160" s="5"/>
    </row>
    <row r="161" spans="3:4" s="18" customFormat="1" x14ac:dyDescent="0.2">
      <c r="C161" s="5"/>
      <c r="D161" s="5"/>
    </row>
    <row r="162" spans="3:4" s="18" customFormat="1" x14ac:dyDescent="0.2">
      <c r="C162" s="5"/>
      <c r="D162" s="5"/>
    </row>
    <row r="163" spans="3:4" s="18" customFormat="1" x14ac:dyDescent="0.2">
      <c r="C163" s="5"/>
      <c r="D163" s="5"/>
    </row>
    <row r="164" spans="3:4" s="18" customFormat="1" x14ac:dyDescent="0.2">
      <c r="C164" s="5"/>
      <c r="D164" s="5"/>
    </row>
    <row r="165" spans="3:4" s="18" customFormat="1" x14ac:dyDescent="0.2">
      <c r="C165" s="5"/>
      <c r="D165" s="5"/>
    </row>
    <row r="166" spans="3:4" s="18" customFormat="1" x14ac:dyDescent="0.2">
      <c r="C166" s="5"/>
      <c r="D166" s="5"/>
    </row>
    <row r="167" spans="3:4" s="18" customFormat="1" x14ac:dyDescent="0.2">
      <c r="C167" s="5"/>
      <c r="D167" s="5"/>
    </row>
    <row r="168" spans="3:4" s="18" customFormat="1" x14ac:dyDescent="0.2">
      <c r="C168" s="5"/>
      <c r="D168" s="5"/>
    </row>
    <row r="169" spans="3:4" s="18" customFormat="1" x14ac:dyDescent="0.2">
      <c r="C169" s="5"/>
      <c r="D169" s="5"/>
    </row>
    <row r="170" spans="3:4" s="18" customFormat="1" x14ac:dyDescent="0.2">
      <c r="C170" s="5"/>
      <c r="D170" s="5"/>
    </row>
    <row r="171" spans="3:4" s="18" customFormat="1" x14ac:dyDescent="0.2">
      <c r="C171" s="5"/>
      <c r="D171" s="5"/>
    </row>
    <row r="172" spans="3:4" s="18" customFormat="1" x14ac:dyDescent="0.2">
      <c r="C172" s="5"/>
      <c r="D172" s="5"/>
    </row>
    <row r="173" spans="3:4" s="18" customFormat="1" x14ac:dyDescent="0.2">
      <c r="C173" s="5"/>
      <c r="D173" s="5"/>
    </row>
    <row r="174" spans="3:4" s="18" customFormat="1" x14ac:dyDescent="0.2">
      <c r="C174" s="5"/>
      <c r="D174" s="5"/>
    </row>
    <row r="175" spans="3:4" s="18" customFormat="1" x14ac:dyDescent="0.2">
      <c r="C175" s="5"/>
      <c r="D175" s="5"/>
    </row>
    <row r="176" spans="3:4" s="18" customFormat="1" x14ac:dyDescent="0.2">
      <c r="C176" s="5"/>
      <c r="D176" s="5"/>
    </row>
    <row r="177" spans="3:4" s="18" customFormat="1" x14ac:dyDescent="0.2">
      <c r="C177" s="5"/>
      <c r="D177" s="5"/>
    </row>
    <row r="178" spans="3:4" s="18" customFormat="1" x14ac:dyDescent="0.2">
      <c r="C178" s="5"/>
      <c r="D178" s="5"/>
    </row>
    <row r="179" spans="3:4" s="18" customFormat="1" x14ac:dyDescent="0.2">
      <c r="C179" s="5"/>
      <c r="D179" s="5"/>
    </row>
    <row r="180" spans="3:4" s="18" customFormat="1" x14ac:dyDescent="0.2">
      <c r="C180" s="5"/>
      <c r="D180" s="5"/>
    </row>
    <row r="181" spans="3:4" s="18" customFormat="1" x14ac:dyDescent="0.2">
      <c r="C181" s="5"/>
      <c r="D181" s="5"/>
    </row>
    <row r="182" spans="3:4" s="18" customFormat="1" x14ac:dyDescent="0.2">
      <c r="C182" s="5"/>
      <c r="D182" s="5"/>
    </row>
    <row r="183" spans="3:4" s="18" customFormat="1" x14ac:dyDescent="0.2">
      <c r="C183" s="5"/>
      <c r="D183" s="5"/>
    </row>
    <row r="184" spans="3:4" s="18" customFormat="1" x14ac:dyDescent="0.2">
      <c r="C184" s="5"/>
      <c r="D184" s="5"/>
    </row>
    <row r="185" spans="3:4" s="18" customFormat="1" x14ac:dyDescent="0.2">
      <c r="C185" s="5"/>
      <c r="D185" s="5"/>
    </row>
    <row r="186" spans="3:4" s="18" customFormat="1" x14ac:dyDescent="0.2">
      <c r="C186" s="5"/>
      <c r="D186" s="5"/>
    </row>
    <row r="187" spans="3:4" s="18" customFormat="1" x14ac:dyDescent="0.2">
      <c r="C187" s="5"/>
      <c r="D187" s="5"/>
    </row>
    <row r="188" spans="3:4" s="18" customFormat="1" x14ac:dyDescent="0.2">
      <c r="C188" s="5"/>
      <c r="D188" s="5"/>
    </row>
    <row r="189" spans="3:4" s="18" customFormat="1" x14ac:dyDescent="0.2">
      <c r="C189" s="5"/>
      <c r="D189" s="5"/>
    </row>
    <row r="190" spans="3:4" s="18" customFormat="1" x14ac:dyDescent="0.2">
      <c r="C190" s="5"/>
      <c r="D190" s="5"/>
    </row>
    <row r="191" spans="3:4" s="18" customFormat="1" x14ac:dyDescent="0.2">
      <c r="C191" s="5"/>
      <c r="D191" s="5"/>
    </row>
    <row r="192" spans="3:4" s="18" customFormat="1" x14ac:dyDescent="0.2">
      <c r="C192" s="5"/>
      <c r="D192" s="5"/>
    </row>
    <row r="193" spans="3:4" s="18" customFormat="1" x14ac:dyDescent="0.2">
      <c r="C193" s="5"/>
      <c r="D193" s="5"/>
    </row>
    <row r="194" spans="3:4" s="18" customFormat="1" x14ac:dyDescent="0.2">
      <c r="C194" s="5"/>
      <c r="D194" s="5"/>
    </row>
    <row r="195" spans="3:4" s="18" customFormat="1" x14ac:dyDescent="0.2">
      <c r="C195" s="5"/>
      <c r="D195" s="5"/>
    </row>
    <row r="196" spans="3:4" s="18" customFormat="1" x14ac:dyDescent="0.2">
      <c r="C196" s="5"/>
      <c r="D196" s="5"/>
    </row>
    <row r="197" spans="3:4" s="18" customFormat="1" x14ac:dyDescent="0.2">
      <c r="C197" s="5"/>
      <c r="D197" s="5"/>
    </row>
    <row r="198" spans="3:4" s="18" customFormat="1" x14ac:dyDescent="0.2">
      <c r="C198" s="5"/>
      <c r="D198" s="5"/>
    </row>
    <row r="199" spans="3:4" s="18" customFormat="1" x14ac:dyDescent="0.2">
      <c r="C199" s="5"/>
      <c r="D199" s="5"/>
    </row>
    <row r="200" spans="3:4" s="18" customFormat="1" x14ac:dyDescent="0.2">
      <c r="C200" s="5"/>
      <c r="D200" s="5"/>
    </row>
    <row r="201" spans="3:4" s="18" customFormat="1" x14ac:dyDescent="0.2">
      <c r="C201" s="5"/>
      <c r="D201" s="5"/>
    </row>
    <row r="202" spans="3:4" s="18" customFormat="1" x14ac:dyDescent="0.2">
      <c r="C202" s="5"/>
      <c r="D202" s="5"/>
    </row>
    <row r="203" spans="3:4" s="18" customFormat="1" x14ac:dyDescent="0.2">
      <c r="C203" s="5"/>
      <c r="D203" s="5"/>
    </row>
    <row r="204" spans="3:4" s="18" customFormat="1" x14ac:dyDescent="0.2">
      <c r="C204" s="5"/>
      <c r="D204" s="5"/>
    </row>
    <row r="205" spans="3:4" s="18" customFormat="1" x14ac:dyDescent="0.2">
      <c r="C205" s="5"/>
      <c r="D205" s="5"/>
    </row>
    <row r="206" spans="3:4" s="18" customFormat="1" x14ac:dyDescent="0.2">
      <c r="C206" s="5"/>
      <c r="D206" s="5"/>
    </row>
    <row r="207" spans="3:4" s="18" customFormat="1" x14ac:dyDescent="0.2">
      <c r="C207" s="5"/>
      <c r="D207" s="5"/>
    </row>
    <row r="208" spans="3:4" s="18" customFormat="1" x14ac:dyDescent="0.2">
      <c r="C208" s="5"/>
      <c r="D208" s="5"/>
    </row>
    <row r="209" spans="3:4" s="18" customFormat="1" x14ac:dyDescent="0.2">
      <c r="C209" s="5"/>
      <c r="D209" s="5"/>
    </row>
    <row r="210" spans="3:4" s="18" customFormat="1" x14ac:dyDescent="0.2">
      <c r="C210" s="5"/>
      <c r="D210" s="5"/>
    </row>
    <row r="211" spans="3:4" s="18" customFormat="1" x14ac:dyDescent="0.2">
      <c r="C211" s="5"/>
      <c r="D211" s="5"/>
    </row>
    <row r="212" spans="3:4" s="18" customFormat="1" x14ac:dyDescent="0.2">
      <c r="C212" s="5"/>
      <c r="D212" s="5"/>
    </row>
    <row r="213" spans="3:4" s="18" customFormat="1" x14ac:dyDescent="0.2">
      <c r="C213" s="5"/>
      <c r="D213" s="5"/>
    </row>
    <row r="214" spans="3:4" s="18" customFormat="1" x14ac:dyDescent="0.2">
      <c r="C214" s="5"/>
      <c r="D214" s="5"/>
    </row>
    <row r="215" spans="3:4" s="18" customFormat="1" x14ac:dyDescent="0.2">
      <c r="C215" s="5"/>
      <c r="D215" s="5"/>
    </row>
    <row r="216" spans="3:4" s="18" customFormat="1" x14ac:dyDescent="0.2">
      <c r="C216" s="5"/>
      <c r="D216" s="5"/>
    </row>
    <row r="217" spans="3:4" s="18" customFormat="1" x14ac:dyDescent="0.2">
      <c r="C217" s="5"/>
      <c r="D217" s="5"/>
    </row>
    <row r="218" spans="3:4" s="18" customFormat="1" x14ac:dyDescent="0.2">
      <c r="C218" s="5"/>
      <c r="D218" s="5"/>
    </row>
    <row r="219" spans="3:4" s="18" customFormat="1" x14ac:dyDescent="0.2">
      <c r="C219" s="5"/>
      <c r="D219" s="5"/>
    </row>
    <row r="220" spans="3:4" s="18" customFormat="1" x14ac:dyDescent="0.2">
      <c r="C220" s="5"/>
      <c r="D220" s="5"/>
    </row>
    <row r="221" spans="3:4" s="18" customFormat="1" x14ac:dyDescent="0.2">
      <c r="C221" s="5"/>
      <c r="D221" s="5"/>
    </row>
    <row r="222" spans="3:4" s="18" customFormat="1" x14ac:dyDescent="0.2">
      <c r="C222" s="5"/>
      <c r="D222" s="5"/>
    </row>
    <row r="223" spans="3:4" s="18" customFormat="1" x14ac:dyDescent="0.2">
      <c r="C223" s="5"/>
      <c r="D223" s="5"/>
    </row>
    <row r="224" spans="3:4" s="18" customFormat="1" x14ac:dyDescent="0.2">
      <c r="C224" s="5"/>
      <c r="D224" s="5"/>
    </row>
    <row r="225" spans="3:4" s="18" customFormat="1" x14ac:dyDescent="0.2">
      <c r="C225" s="5"/>
      <c r="D225" s="5"/>
    </row>
    <row r="226" spans="3:4" s="18" customFormat="1" x14ac:dyDescent="0.2">
      <c r="C226" s="5"/>
      <c r="D226" s="5"/>
    </row>
    <row r="227" spans="3:4" s="18" customFormat="1" x14ac:dyDescent="0.2">
      <c r="C227" s="5"/>
      <c r="D227" s="5"/>
    </row>
    <row r="228" spans="3:4" s="18" customFormat="1" x14ac:dyDescent="0.2">
      <c r="C228" s="5"/>
      <c r="D228" s="5"/>
    </row>
    <row r="229" spans="3:4" s="18" customFormat="1" x14ac:dyDescent="0.2">
      <c r="C229" s="5"/>
      <c r="D229" s="5"/>
    </row>
    <row r="230" spans="3:4" s="18" customFormat="1" x14ac:dyDescent="0.2">
      <c r="C230" s="5"/>
      <c r="D230" s="5"/>
    </row>
    <row r="231" spans="3:4" s="18" customFormat="1" x14ac:dyDescent="0.2">
      <c r="C231" s="5"/>
      <c r="D231" s="5"/>
    </row>
    <row r="232" spans="3:4" s="18" customFormat="1" x14ac:dyDescent="0.2">
      <c r="C232" s="5"/>
      <c r="D232" s="5"/>
    </row>
    <row r="233" spans="3:4" s="18" customFormat="1" x14ac:dyDescent="0.2">
      <c r="C233" s="5"/>
      <c r="D233" s="5"/>
    </row>
    <row r="234" spans="3:4" s="18" customFormat="1" x14ac:dyDescent="0.2">
      <c r="C234" s="5"/>
      <c r="D234" s="5"/>
    </row>
    <row r="235" spans="3:4" s="18" customFormat="1" x14ac:dyDescent="0.2">
      <c r="C235" s="5"/>
      <c r="D235" s="5"/>
    </row>
    <row r="236" spans="3:4" s="18" customFormat="1" x14ac:dyDescent="0.2">
      <c r="C236" s="5"/>
      <c r="D236" s="5"/>
    </row>
    <row r="237" spans="3:4" s="18" customFormat="1" x14ac:dyDescent="0.2">
      <c r="C237" s="5"/>
      <c r="D237" s="5"/>
    </row>
    <row r="238" spans="3:4" s="18" customFormat="1" x14ac:dyDescent="0.2">
      <c r="C238" s="5"/>
      <c r="D238" s="5"/>
    </row>
    <row r="239" spans="3:4" s="18" customFormat="1" x14ac:dyDescent="0.2">
      <c r="C239" s="5"/>
      <c r="D239" s="5"/>
    </row>
    <row r="240" spans="3:4" s="18" customFormat="1" x14ac:dyDescent="0.2">
      <c r="C240" s="5"/>
      <c r="D240" s="5"/>
    </row>
    <row r="241" spans="3:4" s="18" customFormat="1" x14ac:dyDescent="0.2">
      <c r="C241" s="5"/>
      <c r="D241" s="5"/>
    </row>
    <row r="242" spans="3:4" s="18" customFormat="1" x14ac:dyDescent="0.2">
      <c r="C242" s="5"/>
      <c r="D242" s="5"/>
    </row>
    <row r="243" spans="3:4" s="18" customFormat="1" x14ac:dyDescent="0.2">
      <c r="C243" s="5"/>
      <c r="D243" s="5"/>
    </row>
    <row r="244" spans="3:4" s="18" customFormat="1" x14ac:dyDescent="0.2">
      <c r="C244" s="5"/>
      <c r="D244" s="5"/>
    </row>
    <row r="245" spans="3:4" s="18" customFormat="1" x14ac:dyDescent="0.2">
      <c r="C245" s="5"/>
      <c r="D245" s="5"/>
    </row>
    <row r="246" spans="3:4" s="18" customFormat="1" x14ac:dyDescent="0.2">
      <c r="C246" s="5"/>
      <c r="D246" s="5"/>
    </row>
    <row r="247" spans="3:4" s="18" customFormat="1" x14ac:dyDescent="0.2">
      <c r="C247" s="5"/>
      <c r="D247" s="5"/>
    </row>
    <row r="248" spans="3:4" s="18" customFormat="1" x14ac:dyDescent="0.2">
      <c r="C248" s="5"/>
      <c r="D248" s="5"/>
    </row>
    <row r="249" spans="3:4" s="18" customFormat="1" x14ac:dyDescent="0.2">
      <c r="C249" s="5"/>
      <c r="D249" s="5"/>
    </row>
    <row r="250" spans="3:4" s="18" customFormat="1" x14ac:dyDescent="0.2">
      <c r="C250" s="5"/>
      <c r="D250" s="5"/>
    </row>
    <row r="251" spans="3:4" s="18" customFormat="1" x14ac:dyDescent="0.2">
      <c r="C251" s="5"/>
      <c r="D251" s="5"/>
    </row>
    <row r="252" spans="3:4" s="18" customFormat="1" x14ac:dyDescent="0.2">
      <c r="C252" s="5"/>
      <c r="D252" s="5"/>
    </row>
    <row r="253" spans="3:4" s="18" customFormat="1" x14ac:dyDescent="0.2">
      <c r="C253" s="5"/>
      <c r="D253" s="5"/>
    </row>
    <row r="254" spans="3:4" s="18" customFormat="1" x14ac:dyDescent="0.2">
      <c r="C254" s="5"/>
      <c r="D254" s="5"/>
    </row>
    <row r="255" spans="3:4" s="18" customFormat="1" x14ac:dyDescent="0.2">
      <c r="C255" s="5"/>
      <c r="D255" s="5"/>
    </row>
    <row r="256" spans="3:4" s="18" customFormat="1" x14ac:dyDescent="0.2">
      <c r="C256" s="5"/>
      <c r="D256" s="5"/>
    </row>
    <row r="257" spans="3:4" s="18" customFormat="1" x14ac:dyDescent="0.2">
      <c r="C257" s="5"/>
      <c r="D257" s="5"/>
    </row>
    <row r="258" spans="3:4" s="18" customFormat="1" x14ac:dyDescent="0.2">
      <c r="C258" s="5"/>
      <c r="D258" s="5"/>
    </row>
    <row r="259" spans="3:4" s="18" customFormat="1" x14ac:dyDescent="0.2">
      <c r="C259" s="5"/>
      <c r="D259" s="5"/>
    </row>
    <row r="260" spans="3:4" s="18" customFormat="1" x14ac:dyDescent="0.2">
      <c r="C260" s="5"/>
      <c r="D260" s="5"/>
    </row>
    <row r="261" spans="3:4" s="18" customFormat="1" x14ac:dyDescent="0.2">
      <c r="C261" s="5"/>
      <c r="D261" s="5"/>
    </row>
    <row r="262" spans="3:4" s="18" customFormat="1" x14ac:dyDescent="0.2">
      <c r="C262" s="5"/>
      <c r="D262" s="5"/>
    </row>
    <row r="263" spans="3:4" s="18" customFormat="1" x14ac:dyDescent="0.2">
      <c r="C263" s="5"/>
      <c r="D263" s="5"/>
    </row>
    <row r="264" spans="3:4" s="18" customFormat="1" x14ac:dyDescent="0.2">
      <c r="C264" s="5"/>
      <c r="D264" s="5"/>
    </row>
    <row r="265" spans="3:4" s="18" customFormat="1" x14ac:dyDescent="0.2">
      <c r="C265" s="5"/>
      <c r="D265" s="5"/>
    </row>
    <row r="266" spans="3:4" s="18" customFormat="1" x14ac:dyDescent="0.2">
      <c r="C266" s="5"/>
      <c r="D266" s="5"/>
    </row>
    <row r="267" spans="3:4" s="18" customFormat="1" x14ac:dyDescent="0.2">
      <c r="C267" s="5"/>
      <c r="D267" s="5"/>
    </row>
    <row r="268" spans="3:4" s="18" customFormat="1" x14ac:dyDescent="0.2">
      <c r="C268" s="5"/>
      <c r="D268" s="5"/>
    </row>
    <row r="269" spans="3:4" s="18" customFormat="1" x14ac:dyDescent="0.2">
      <c r="C269" s="5"/>
      <c r="D269" s="5"/>
    </row>
    <row r="270" spans="3:4" s="18" customFormat="1" x14ac:dyDescent="0.2">
      <c r="C270" s="5"/>
      <c r="D270" s="5"/>
    </row>
    <row r="271" spans="3:4" s="18" customFormat="1" x14ac:dyDescent="0.2">
      <c r="C271" s="5"/>
      <c r="D271" s="5"/>
    </row>
    <row r="272" spans="3:4" s="18" customFormat="1" x14ac:dyDescent="0.2">
      <c r="C272" s="5"/>
      <c r="D272" s="5"/>
    </row>
    <row r="273" spans="3:4" s="18" customFormat="1" x14ac:dyDescent="0.2">
      <c r="C273" s="5"/>
      <c r="D273" s="5"/>
    </row>
    <row r="274" spans="3:4" s="18" customFormat="1" x14ac:dyDescent="0.2">
      <c r="C274" s="5"/>
      <c r="D274" s="5"/>
    </row>
    <row r="275" spans="3:4" s="18" customFormat="1" x14ac:dyDescent="0.2">
      <c r="C275" s="5"/>
      <c r="D275" s="5"/>
    </row>
    <row r="276" spans="3:4" s="18" customFormat="1" x14ac:dyDescent="0.2">
      <c r="C276" s="5"/>
      <c r="D276" s="5"/>
    </row>
    <row r="277" spans="3:4" s="18" customFormat="1" x14ac:dyDescent="0.2">
      <c r="C277" s="5"/>
      <c r="D277" s="5"/>
    </row>
    <row r="278" spans="3:4" s="18" customFormat="1" x14ac:dyDescent="0.2">
      <c r="C278" s="5"/>
      <c r="D278" s="5"/>
    </row>
    <row r="279" spans="3:4" s="18" customFormat="1" x14ac:dyDescent="0.2">
      <c r="C279" s="5"/>
      <c r="D279" s="5"/>
    </row>
    <row r="280" spans="3:4" s="18" customFormat="1" x14ac:dyDescent="0.2">
      <c r="C280" s="5"/>
      <c r="D280" s="5"/>
    </row>
    <row r="281" spans="3:4" s="18" customFormat="1" x14ac:dyDescent="0.2">
      <c r="C281" s="5"/>
      <c r="D281" s="5"/>
    </row>
    <row r="282" spans="3:4" s="18" customFormat="1" x14ac:dyDescent="0.2">
      <c r="C282" s="5"/>
      <c r="D282" s="5"/>
    </row>
    <row r="283" spans="3:4" s="18" customFormat="1" x14ac:dyDescent="0.2">
      <c r="C283" s="5"/>
      <c r="D283" s="5"/>
    </row>
    <row r="284" spans="3:4" s="18" customFormat="1" x14ac:dyDescent="0.2">
      <c r="C284" s="5"/>
      <c r="D284" s="5"/>
    </row>
    <row r="285" spans="3:4" s="18" customFormat="1" x14ac:dyDescent="0.2">
      <c r="C285" s="5"/>
      <c r="D285" s="5"/>
    </row>
    <row r="286" spans="3:4" s="18" customFormat="1" x14ac:dyDescent="0.2">
      <c r="C286" s="5"/>
      <c r="D286" s="5"/>
    </row>
    <row r="287" spans="3:4" s="18" customFormat="1" x14ac:dyDescent="0.2">
      <c r="C287" s="5"/>
      <c r="D287" s="5"/>
    </row>
    <row r="288" spans="3:4" s="18" customFormat="1" x14ac:dyDescent="0.2">
      <c r="C288" s="5"/>
      <c r="D288" s="5"/>
    </row>
    <row r="289" spans="3:4" s="18" customFormat="1" x14ac:dyDescent="0.2">
      <c r="C289" s="5"/>
      <c r="D289" s="5"/>
    </row>
    <row r="290" spans="3:4" s="18" customFormat="1" x14ac:dyDescent="0.2">
      <c r="C290" s="5"/>
      <c r="D290" s="5"/>
    </row>
    <row r="291" spans="3:4" s="18" customFormat="1" x14ac:dyDescent="0.2">
      <c r="C291" s="5"/>
      <c r="D291" s="5"/>
    </row>
    <row r="292" spans="3:4" s="18" customFormat="1" x14ac:dyDescent="0.2">
      <c r="C292" s="5"/>
      <c r="D292" s="5"/>
    </row>
    <row r="293" spans="3:4" s="18" customFormat="1" x14ac:dyDescent="0.2">
      <c r="C293" s="5"/>
      <c r="D293" s="5"/>
    </row>
    <row r="294" spans="3:4" s="18" customFormat="1" x14ac:dyDescent="0.2">
      <c r="C294" s="5"/>
      <c r="D294" s="5"/>
    </row>
    <row r="295" spans="3:4" s="18" customFormat="1" x14ac:dyDescent="0.2">
      <c r="C295" s="5"/>
      <c r="D295" s="5"/>
    </row>
    <row r="296" spans="3:4" s="18" customFormat="1" x14ac:dyDescent="0.2">
      <c r="C296" s="5"/>
      <c r="D296" s="5"/>
    </row>
    <row r="297" spans="3:4" s="18" customFormat="1" x14ac:dyDescent="0.2">
      <c r="C297" s="5"/>
      <c r="D297" s="5"/>
    </row>
    <row r="298" spans="3:4" s="18" customFormat="1" x14ac:dyDescent="0.2">
      <c r="C298" s="5"/>
      <c r="D298" s="5"/>
    </row>
    <row r="299" spans="3:4" s="18" customFormat="1" x14ac:dyDescent="0.2">
      <c r="C299" s="5"/>
      <c r="D299" s="5"/>
    </row>
    <row r="300" spans="3:4" s="18" customFormat="1" x14ac:dyDescent="0.2">
      <c r="C300" s="5"/>
      <c r="D300" s="5"/>
    </row>
    <row r="301" spans="3:4" s="18" customFormat="1" x14ac:dyDescent="0.2">
      <c r="C301" s="5"/>
      <c r="D301" s="5"/>
    </row>
    <row r="302" spans="3:4" s="18" customFormat="1" x14ac:dyDescent="0.2">
      <c r="C302" s="5"/>
      <c r="D302" s="5"/>
    </row>
    <row r="303" spans="3:4" s="18" customFormat="1" x14ac:dyDescent="0.2">
      <c r="C303" s="5"/>
      <c r="D303" s="5"/>
    </row>
    <row r="304" spans="3:4" s="18" customFormat="1" x14ac:dyDescent="0.2">
      <c r="C304" s="5"/>
      <c r="D304" s="5"/>
    </row>
    <row r="305" spans="3:4" s="18" customFormat="1" x14ac:dyDescent="0.2">
      <c r="C305" s="5"/>
      <c r="D305" s="5"/>
    </row>
    <row r="306" spans="3:4" s="18" customFormat="1" x14ac:dyDescent="0.2">
      <c r="C306" s="5"/>
      <c r="D306" s="5"/>
    </row>
    <row r="307" spans="3:4" s="18" customFormat="1" x14ac:dyDescent="0.2">
      <c r="C307" s="5"/>
      <c r="D307" s="5"/>
    </row>
    <row r="308" spans="3:4" s="18" customFormat="1" x14ac:dyDescent="0.2">
      <c r="C308" s="5"/>
      <c r="D308" s="5"/>
    </row>
    <row r="309" spans="3:4" s="18" customFormat="1" x14ac:dyDescent="0.2">
      <c r="C309" s="5"/>
      <c r="D309" s="5"/>
    </row>
    <row r="310" spans="3:4" s="18" customFormat="1" x14ac:dyDescent="0.2">
      <c r="C310" s="5"/>
      <c r="D310" s="5"/>
    </row>
    <row r="311" spans="3:4" s="18" customFormat="1" x14ac:dyDescent="0.2">
      <c r="C311" s="5"/>
      <c r="D311" s="5"/>
    </row>
    <row r="312" spans="3:4" s="18" customFormat="1" x14ac:dyDescent="0.2">
      <c r="C312" s="5"/>
      <c r="D312" s="5"/>
    </row>
    <row r="313" spans="3:4" s="18" customFormat="1" x14ac:dyDescent="0.2">
      <c r="C313" s="5"/>
      <c r="D313" s="5"/>
    </row>
    <row r="314" spans="3:4" s="18" customFormat="1" x14ac:dyDescent="0.2">
      <c r="C314" s="5"/>
      <c r="D314" s="5"/>
    </row>
    <row r="315" spans="3:4" s="18" customFormat="1" x14ac:dyDescent="0.2">
      <c r="C315" s="5"/>
      <c r="D315" s="5"/>
    </row>
    <row r="316" spans="3:4" s="18" customFormat="1" x14ac:dyDescent="0.2">
      <c r="C316" s="5"/>
      <c r="D316" s="5"/>
    </row>
    <row r="317" spans="3:4" s="18" customFormat="1" x14ac:dyDescent="0.2">
      <c r="C317" s="5"/>
      <c r="D317" s="5"/>
    </row>
    <row r="318" spans="3:4" s="18" customFormat="1" x14ac:dyDescent="0.2">
      <c r="C318" s="5"/>
      <c r="D318" s="5"/>
    </row>
    <row r="319" spans="3:4" s="18" customFormat="1" x14ac:dyDescent="0.2">
      <c r="C319" s="5"/>
      <c r="D319" s="5"/>
    </row>
    <row r="320" spans="3:4" s="18" customFormat="1" x14ac:dyDescent="0.2">
      <c r="C320" s="5"/>
      <c r="D320" s="5"/>
    </row>
    <row r="321" spans="3:4" s="18" customFormat="1" x14ac:dyDescent="0.2">
      <c r="C321" s="5"/>
      <c r="D321" s="5"/>
    </row>
    <row r="322" spans="3:4" s="18" customFormat="1" x14ac:dyDescent="0.2">
      <c r="C322" s="5"/>
      <c r="D322" s="5"/>
    </row>
    <row r="323" spans="3:4" s="18" customFormat="1" x14ac:dyDescent="0.2">
      <c r="C323" s="5"/>
      <c r="D323" s="5"/>
    </row>
    <row r="324" spans="3:4" s="18" customFormat="1" x14ac:dyDescent="0.2">
      <c r="C324" s="5"/>
      <c r="D324" s="5"/>
    </row>
    <row r="325" spans="3:4" s="18" customFormat="1" x14ac:dyDescent="0.2">
      <c r="C325" s="5"/>
      <c r="D325" s="5"/>
    </row>
    <row r="326" spans="3:4" s="18" customFormat="1" x14ac:dyDescent="0.2">
      <c r="C326" s="5"/>
      <c r="D326" s="5"/>
    </row>
    <row r="327" spans="3:4" s="18" customFormat="1" x14ac:dyDescent="0.2">
      <c r="C327" s="5"/>
      <c r="D327" s="5"/>
    </row>
    <row r="328" spans="3:4" s="18" customFormat="1" x14ac:dyDescent="0.2">
      <c r="C328" s="5"/>
      <c r="D328" s="5"/>
    </row>
    <row r="329" spans="3:4" s="18" customFormat="1" x14ac:dyDescent="0.2">
      <c r="C329" s="5"/>
      <c r="D329" s="5"/>
    </row>
    <row r="330" spans="3:4" s="18" customFormat="1" x14ac:dyDescent="0.2">
      <c r="C330" s="5"/>
      <c r="D330" s="5"/>
    </row>
    <row r="331" spans="3:4" s="18" customFormat="1" x14ac:dyDescent="0.2">
      <c r="C331" s="5"/>
      <c r="D331" s="5"/>
    </row>
    <row r="332" spans="3:4" s="18" customFormat="1" x14ac:dyDescent="0.2">
      <c r="C332" s="5"/>
      <c r="D332" s="5"/>
    </row>
    <row r="333" spans="3:4" s="18" customFormat="1" x14ac:dyDescent="0.2">
      <c r="C333" s="5"/>
      <c r="D333" s="5"/>
    </row>
    <row r="334" spans="3:4" s="18" customFormat="1" x14ac:dyDescent="0.2">
      <c r="C334" s="5"/>
      <c r="D334" s="5"/>
    </row>
    <row r="335" spans="3:4" s="18" customFormat="1" x14ac:dyDescent="0.2">
      <c r="C335" s="5"/>
      <c r="D335" s="5"/>
    </row>
    <row r="336" spans="3:4" s="18" customFormat="1" x14ac:dyDescent="0.2">
      <c r="C336" s="5"/>
      <c r="D336" s="5"/>
    </row>
    <row r="337" spans="3:4" s="18" customFormat="1" x14ac:dyDescent="0.2">
      <c r="C337" s="5"/>
      <c r="D337" s="5"/>
    </row>
    <row r="338" spans="3:4" s="18" customFormat="1" x14ac:dyDescent="0.2">
      <c r="C338" s="5"/>
      <c r="D338" s="5"/>
    </row>
    <row r="339" spans="3:4" s="18" customFormat="1" x14ac:dyDescent="0.2">
      <c r="C339" s="5"/>
      <c r="D339" s="5"/>
    </row>
    <row r="340" spans="3:4" s="18" customFormat="1" x14ac:dyDescent="0.2">
      <c r="C340" s="5"/>
      <c r="D340" s="5"/>
    </row>
    <row r="341" spans="3:4" s="18" customFormat="1" x14ac:dyDescent="0.2">
      <c r="C341" s="5"/>
      <c r="D341" s="5"/>
    </row>
    <row r="342" spans="3:4" s="18" customFormat="1" x14ac:dyDescent="0.2">
      <c r="C342" s="5"/>
      <c r="D342" s="5"/>
    </row>
    <row r="343" spans="3:4" s="18" customFormat="1" x14ac:dyDescent="0.2">
      <c r="C343" s="5"/>
      <c r="D343" s="5"/>
    </row>
    <row r="344" spans="3:4" s="18" customFormat="1" x14ac:dyDescent="0.2">
      <c r="C344" s="5"/>
      <c r="D344" s="5"/>
    </row>
    <row r="345" spans="3:4" s="18" customFormat="1" x14ac:dyDescent="0.2">
      <c r="C345" s="5"/>
      <c r="D345" s="5"/>
    </row>
    <row r="346" spans="3:4" s="18" customFormat="1" x14ac:dyDescent="0.2">
      <c r="C346" s="5"/>
      <c r="D346" s="5"/>
    </row>
    <row r="347" spans="3:4" s="18" customFormat="1" x14ac:dyDescent="0.2">
      <c r="C347" s="5"/>
      <c r="D347" s="5"/>
    </row>
    <row r="348" spans="3:4" s="18" customFormat="1" x14ac:dyDescent="0.2">
      <c r="C348" s="5"/>
      <c r="D348" s="5"/>
    </row>
    <row r="349" spans="3:4" s="18" customFormat="1" x14ac:dyDescent="0.2">
      <c r="C349" s="5"/>
      <c r="D349" s="5"/>
    </row>
    <row r="350" spans="3:4" s="18" customFormat="1" x14ac:dyDescent="0.2">
      <c r="C350" s="5"/>
      <c r="D350" s="5"/>
    </row>
    <row r="351" spans="3:4" s="18" customFormat="1" x14ac:dyDescent="0.2">
      <c r="C351" s="5"/>
      <c r="D351" s="5"/>
    </row>
    <row r="352" spans="3:4" s="18" customFormat="1" x14ac:dyDescent="0.2">
      <c r="C352" s="5"/>
      <c r="D352" s="5"/>
    </row>
    <row r="353" spans="3:4" s="18" customFormat="1" x14ac:dyDescent="0.2">
      <c r="C353" s="5"/>
      <c r="D353" s="5"/>
    </row>
    <row r="354" spans="3:4" s="18" customFormat="1" x14ac:dyDescent="0.2">
      <c r="C354" s="5"/>
      <c r="D354" s="5"/>
    </row>
    <row r="355" spans="3:4" s="18" customFormat="1" x14ac:dyDescent="0.2">
      <c r="C355" s="5"/>
      <c r="D355" s="5"/>
    </row>
    <row r="356" spans="3:4" s="18" customFormat="1" x14ac:dyDescent="0.2">
      <c r="C356" s="5"/>
      <c r="D356" s="5"/>
    </row>
    <row r="357" spans="3:4" s="18" customFormat="1" x14ac:dyDescent="0.2">
      <c r="C357" s="5"/>
      <c r="D357" s="5"/>
    </row>
    <row r="358" spans="3:4" s="18" customFormat="1" x14ac:dyDescent="0.2">
      <c r="C358" s="5"/>
      <c r="D358" s="5"/>
    </row>
    <row r="359" spans="3:4" s="18" customFormat="1" x14ac:dyDescent="0.2">
      <c r="C359" s="5"/>
      <c r="D359" s="5"/>
    </row>
    <row r="360" spans="3:4" s="18" customFormat="1" x14ac:dyDescent="0.2">
      <c r="C360" s="5"/>
      <c r="D360" s="5"/>
    </row>
    <row r="361" spans="3:4" s="18" customFormat="1" x14ac:dyDescent="0.2">
      <c r="C361" s="5"/>
      <c r="D361" s="5"/>
    </row>
    <row r="362" spans="3:4" s="18" customFormat="1" x14ac:dyDescent="0.2">
      <c r="C362" s="5"/>
      <c r="D362" s="5"/>
    </row>
    <row r="363" spans="3:4" s="18" customFormat="1" x14ac:dyDescent="0.2">
      <c r="C363" s="5"/>
      <c r="D363" s="5"/>
    </row>
    <row r="364" spans="3:4" s="18" customFormat="1" x14ac:dyDescent="0.2">
      <c r="C364" s="5"/>
      <c r="D364" s="5"/>
    </row>
    <row r="365" spans="3:4" s="18" customFormat="1" x14ac:dyDescent="0.2">
      <c r="C365" s="5"/>
      <c r="D365" s="5"/>
    </row>
    <row r="366" spans="3:4" s="18" customFormat="1" x14ac:dyDescent="0.2">
      <c r="C366" s="5"/>
      <c r="D366" s="5"/>
    </row>
    <row r="367" spans="3:4" s="18" customFormat="1" x14ac:dyDescent="0.2">
      <c r="C367" s="5"/>
      <c r="D367" s="5"/>
    </row>
    <row r="368" spans="3:4" s="18" customFormat="1" x14ac:dyDescent="0.2">
      <c r="C368" s="5"/>
      <c r="D368" s="5"/>
    </row>
    <row r="369" spans="3:4" s="18" customFormat="1" x14ac:dyDescent="0.2">
      <c r="C369" s="5"/>
      <c r="D369" s="5"/>
    </row>
    <row r="370" spans="3:4" s="18" customFormat="1" x14ac:dyDescent="0.2">
      <c r="C370" s="5"/>
      <c r="D370" s="5"/>
    </row>
    <row r="371" spans="3:4" s="18" customFormat="1" x14ac:dyDescent="0.2">
      <c r="C371" s="5"/>
      <c r="D371" s="5"/>
    </row>
    <row r="372" spans="3:4" s="18" customFormat="1" x14ac:dyDescent="0.2">
      <c r="C372" s="5"/>
      <c r="D372" s="5"/>
    </row>
    <row r="373" spans="3:4" s="18" customFormat="1" x14ac:dyDescent="0.2">
      <c r="C373" s="5"/>
      <c r="D373" s="5"/>
    </row>
    <row r="374" spans="3:4" s="18" customFormat="1" x14ac:dyDescent="0.2">
      <c r="C374" s="5"/>
      <c r="D374" s="5"/>
    </row>
    <row r="375" spans="3:4" s="18" customFormat="1" x14ac:dyDescent="0.2">
      <c r="C375" s="5"/>
      <c r="D375" s="5"/>
    </row>
    <row r="376" spans="3:4" s="18" customFormat="1" x14ac:dyDescent="0.2">
      <c r="C376" s="5"/>
      <c r="D376" s="5"/>
    </row>
    <row r="377" spans="3:4" s="18" customFormat="1" x14ac:dyDescent="0.2">
      <c r="C377" s="5"/>
      <c r="D377" s="5"/>
    </row>
    <row r="378" spans="3:4" s="18" customFormat="1" x14ac:dyDescent="0.2">
      <c r="C378" s="5"/>
      <c r="D378" s="5"/>
    </row>
    <row r="379" spans="3:4" s="18" customFormat="1" x14ac:dyDescent="0.2">
      <c r="C379" s="5"/>
      <c r="D379" s="5"/>
    </row>
    <row r="380" spans="3:4" s="18" customFormat="1" x14ac:dyDescent="0.2">
      <c r="C380" s="5"/>
      <c r="D380" s="5"/>
    </row>
    <row r="381" spans="3:4" s="18" customFormat="1" x14ac:dyDescent="0.2">
      <c r="C381" s="5"/>
      <c r="D381" s="5"/>
    </row>
    <row r="382" spans="3:4" s="18" customFormat="1" x14ac:dyDescent="0.2">
      <c r="C382" s="5"/>
      <c r="D382" s="5"/>
    </row>
    <row r="383" spans="3:4" s="18" customFormat="1" x14ac:dyDescent="0.2">
      <c r="C383" s="5"/>
      <c r="D383" s="5"/>
    </row>
    <row r="384" spans="3:4" s="18" customFormat="1" x14ac:dyDescent="0.2">
      <c r="C384" s="5"/>
      <c r="D384" s="5"/>
    </row>
    <row r="385" spans="3:4" s="18" customFormat="1" x14ac:dyDescent="0.2">
      <c r="C385" s="5"/>
      <c r="D385" s="5"/>
    </row>
    <row r="386" spans="3:4" s="18" customFormat="1" x14ac:dyDescent="0.2">
      <c r="C386" s="5"/>
      <c r="D386" s="5"/>
    </row>
    <row r="387" spans="3:4" s="18" customFormat="1" x14ac:dyDescent="0.2">
      <c r="C387" s="5"/>
      <c r="D387" s="5"/>
    </row>
    <row r="388" spans="3:4" s="18" customFormat="1" x14ac:dyDescent="0.2">
      <c r="C388" s="5"/>
      <c r="D388" s="5"/>
    </row>
    <row r="389" spans="3:4" s="18" customFormat="1" x14ac:dyDescent="0.2">
      <c r="C389" s="5"/>
      <c r="D389" s="5"/>
    </row>
    <row r="390" spans="3:4" s="18" customFormat="1" x14ac:dyDescent="0.2">
      <c r="C390" s="5"/>
      <c r="D390" s="5"/>
    </row>
    <row r="391" spans="3:4" s="18" customFormat="1" x14ac:dyDescent="0.2">
      <c r="C391" s="5"/>
      <c r="D391" s="5"/>
    </row>
    <row r="392" spans="3:4" s="18" customFormat="1" x14ac:dyDescent="0.2">
      <c r="C392" s="5"/>
      <c r="D392" s="5"/>
    </row>
    <row r="393" spans="3:4" s="18" customFormat="1" x14ac:dyDescent="0.2">
      <c r="C393" s="5"/>
      <c r="D393" s="5"/>
    </row>
    <row r="394" spans="3:4" s="18" customFormat="1" x14ac:dyDescent="0.2">
      <c r="C394" s="5"/>
      <c r="D394" s="5"/>
    </row>
    <row r="395" spans="3:4" s="18" customFormat="1" x14ac:dyDescent="0.2">
      <c r="C395" s="5"/>
      <c r="D395" s="5"/>
    </row>
    <row r="396" spans="3:4" s="18" customFormat="1" x14ac:dyDescent="0.2">
      <c r="C396" s="5"/>
      <c r="D396" s="5"/>
    </row>
    <row r="397" spans="3:4" s="18" customFormat="1" x14ac:dyDescent="0.2">
      <c r="C397" s="5"/>
      <c r="D397" s="5"/>
    </row>
    <row r="398" spans="3:4" s="18" customFormat="1" x14ac:dyDescent="0.2">
      <c r="C398" s="5"/>
      <c r="D398" s="5"/>
    </row>
  </sheetData>
  <mergeCells count="23">
    <mergeCell ref="E7:E8"/>
    <mergeCell ref="X4:X5"/>
    <mergeCell ref="A5:B5"/>
    <mergeCell ref="G5:H5"/>
    <mergeCell ref="J5:J6"/>
    <mergeCell ref="E5:F5"/>
    <mergeCell ref="K5:K6"/>
    <mergeCell ref="C5:D5"/>
    <mergeCell ref="F7:F8"/>
    <mergeCell ref="AC5:AF5"/>
    <mergeCell ref="Y4:AF4"/>
    <mergeCell ref="Y5:AB5"/>
    <mergeCell ref="J7:J8"/>
    <mergeCell ref="I7:I8"/>
    <mergeCell ref="X7:X8"/>
    <mergeCell ref="E1:X3"/>
    <mergeCell ref="A4:K4"/>
    <mergeCell ref="L4:Q5"/>
    <mergeCell ref="R4:W5"/>
    <mergeCell ref="A7:A8"/>
    <mergeCell ref="B7:B8"/>
    <mergeCell ref="C7:C8"/>
    <mergeCell ref="D7:D8"/>
  </mergeCells>
  <pageMargins left="0.7" right="0.7" top="0.75" bottom="0.75" header="0.3" footer="0.3"/>
  <pageSetup paperSize="9" orientation="portrait" horizontalDpi="1200" vertic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IY43"/>
  <sheetViews>
    <sheetView showGridLines="0" zoomScaleNormal="100" zoomScalePageLayoutView="130" workbookViewId="0">
      <selection activeCell="AI4" sqref="AI4"/>
    </sheetView>
  </sheetViews>
  <sheetFormatPr baseColWidth="10" defaultColWidth="11.5" defaultRowHeight="15" x14ac:dyDescent="0.2"/>
  <cols>
    <col min="1" max="1" width="23.1640625" customWidth="1"/>
    <col min="2" max="2" width="23" customWidth="1"/>
    <col min="3" max="3" width="20" style="5" customWidth="1"/>
    <col min="4" max="4" width="26.6640625" style="5" customWidth="1"/>
    <col min="5" max="5" width="22.5" customWidth="1"/>
    <col min="6" max="7" width="22" customWidth="1"/>
    <col min="8" max="8" width="14.6640625" customWidth="1"/>
    <col min="9" max="9" width="14.1640625" customWidth="1"/>
    <col min="10" max="10" width="17.5" customWidth="1"/>
    <col min="11" max="11" width="23.5" customWidth="1"/>
    <col min="12" max="12" width="22.33203125" customWidth="1"/>
    <col min="13" max="13" width="18.5" customWidth="1"/>
    <col min="14" max="14" width="14.5" hidden="1" customWidth="1"/>
    <col min="15" max="15" width="13.83203125" hidden="1" customWidth="1"/>
    <col min="16" max="16" width="24.5" hidden="1" customWidth="1"/>
    <col min="17" max="17" width="13.1640625" customWidth="1"/>
    <col min="18" max="18" width="18.83203125" hidden="1" customWidth="1"/>
    <col min="19" max="19" width="19" hidden="1" customWidth="1"/>
    <col min="20" max="20" width="17.5" hidden="1" customWidth="1"/>
    <col min="21" max="22" width="13.5" hidden="1" customWidth="1"/>
    <col min="23" max="23" width="17.5" hidden="1" customWidth="1"/>
    <col min="24" max="24" width="17.1640625" customWidth="1"/>
    <col min="26" max="26" width="15.5" customWidth="1"/>
    <col min="27" max="27" width="15.83203125" customWidth="1"/>
    <col min="28" max="28" width="57.5" customWidth="1"/>
    <col min="29" max="29" width="11.5" hidden="1" customWidth="1"/>
    <col min="30" max="30" width="17.6640625" hidden="1" customWidth="1"/>
    <col min="31" max="31" width="14.5" hidden="1" customWidth="1"/>
    <col min="32" max="32" width="69.83203125" hidden="1" customWidth="1"/>
    <col min="71" max="934" width="11.5" style="21"/>
  </cols>
  <sheetData>
    <row r="1" spans="1:935" s="1" customFormat="1" ht="25" customHeight="1" x14ac:dyDescent="0.2">
      <c r="E1" s="300" t="s">
        <v>130</v>
      </c>
      <c r="F1" s="300"/>
      <c r="G1" s="300"/>
      <c r="H1" s="300"/>
      <c r="I1" s="300"/>
      <c r="J1" s="300"/>
      <c r="K1" s="300"/>
      <c r="L1" s="300"/>
      <c r="M1" s="300"/>
      <c r="N1" s="300"/>
      <c r="O1" s="300"/>
      <c r="P1" s="300"/>
      <c r="Q1" s="300"/>
      <c r="R1" s="300"/>
      <c r="S1" s="300"/>
      <c r="T1" s="300"/>
      <c r="U1" s="300"/>
      <c r="V1" s="300"/>
      <c r="W1" s="300"/>
      <c r="X1" s="300"/>
      <c r="AC1" s="366"/>
      <c r="AD1" s="367"/>
      <c r="AE1" s="366"/>
      <c r="AF1" s="366"/>
      <c r="AG1"/>
      <c r="AH1"/>
      <c r="AI1"/>
      <c r="AJ1"/>
      <c r="AK1"/>
      <c r="AL1"/>
      <c r="AM1"/>
      <c r="AN1"/>
      <c r="AO1"/>
      <c r="AP1"/>
      <c r="AQ1"/>
      <c r="AR1"/>
      <c r="AS1"/>
      <c r="AT1"/>
      <c r="AU1"/>
      <c r="AV1"/>
      <c r="AW1"/>
      <c r="AX1"/>
      <c r="AY1"/>
      <c r="AZ1"/>
      <c r="BA1"/>
      <c r="BB1"/>
      <c r="BC1"/>
      <c r="BD1"/>
      <c r="BE1"/>
      <c r="BF1"/>
      <c r="BG1"/>
      <c r="BH1"/>
      <c r="BI1"/>
      <c r="BJ1"/>
      <c r="BK1"/>
      <c r="BL1"/>
      <c r="BM1"/>
      <c r="BN1"/>
      <c r="BO1"/>
      <c r="BP1"/>
      <c r="BQ1"/>
      <c r="BR1"/>
    </row>
    <row r="2" spans="1:935" s="1" customFormat="1" ht="25" customHeight="1" x14ac:dyDescent="0.2">
      <c r="E2" s="300"/>
      <c r="F2" s="300"/>
      <c r="G2" s="300"/>
      <c r="H2" s="300"/>
      <c r="I2" s="300"/>
      <c r="J2" s="300"/>
      <c r="K2" s="300"/>
      <c r="L2" s="300"/>
      <c r="M2" s="300"/>
      <c r="N2" s="300"/>
      <c r="O2" s="300"/>
      <c r="P2" s="300"/>
      <c r="Q2" s="300"/>
      <c r="R2" s="300"/>
      <c r="S2" s="300"/>
      <c r="T2" s="300"/>
      <c r="U2" s="300"/>
      <c r="V2" s="300"/>
      <c r="W2" s="300"/>
      <c r="X2" s="300"/>
      <c r="AC2" s="366"/>
      <c r="AD2" s="367"/>
      <c r="AE2" s="366"/>
      <c r="AF2" s="366"/>
      <c r="AG2"/>
      <c r="AH2"/>
      <c r="AI2"/>
      <c r="AJ2"/>
      <c r="AK2"/>
      <c r="AL2"/>
      <c r="AM2"/>
      <c r="AN2"/>
      <c r="AO2"/>
      <c r="AP2"/>
      <c r="AQ2"/>
      <c r="AR2"/>
      <c r="AS2"/>
      <c r="AT2"/>
      <c r="AU2"/>
      <c r="AV2"/>
      <c r="AW2"/>
      <c r="AX2"/>
      <c r="AY2"/>
      <c r="AZ2"/>
      <c r="BA2"/>
      <c r="BB2"/>
      <c r="BC2"/>
      <c r="BD2"/>
      <c r="BE2"/>
      <c r="BF2"/>
      <c r="BG2"/>
      <c r="BH2"/>
      <c r="BI2"/>
      <c r="BJ2"/>
      <c r="BK2"/>
      <c r="BL2"/>
      <c r="BM2"/>
      <c r="BN2"/>
      <c r="BO2"/>
      <c r="BP2"/>
      <c r="BQ2"/>
      <c r="BR2"/>
    </row>
    <row r="3" spans="1:935" s="1" customFormat="1" ht="25" customHeight="1" x14ac:dyDescent="0.2">
      <c r="E3" s="300"/>
      <c r="F3" s="300"/>
      <c r="G3" s="300"/>
      <c r="H3" s="300"/>
      <c r="I3" s="300"/>
      <c r="J3" s="300"/>
      <c r="K3" s="300"/>
      <c r="L3" s="300"/>
      <c r="M3" s="300"/>
      <c r="N3" s="300"/>
      <c r="O3" s="300"/>
      <c r="P3" s="300"/>
      <c r="Q3" s="300"/>
      <c r="R3" s="300"/>
      <c r="S3" s="300"/>
      <c r="T3" s="300"/>
      <c r="U3" s="300"/>
      <c r="V3" s="300"/>
      <c r="W3" s="300"/>
      <c r="X3" s="300"/>
      <c r="AC3" s="366"/>
      <c r="AD3" s="367"/>
      <c r="AE3" s="366"/>
      <c r="AF3" s="366"/>
      <c r="AG3"/>
      <c r="AH3"/>
      <c r="AI3"/>
      <c r="AJ3"/>
      <c r="AK3"/>
      <c r="AL3"/>
      <c r="AM3"/>
      <c r="AN3"/>
      <c r="AO3"/>
      <c r="AP3"/>
      <c r="AQ3"/>
      <c r="AR3"/>
      <c r="AS3"/>
      <c r="AT3"/>
      <c r="AU3"/>
      <c r="AV3"/>
      <c r="AW3"/>
      <c r="AX3"/>
      <c r="AY3"/>
      <c r="AZ3"/>
      <c r="BA3"/>
      <c r="BB3"/>
      <c r="BC3"/>
      <c r="BD3"/>
      <c r="BE3"/>
      <c r="BF3"/>
      <c r="BG3"/>
      <c r="BH3"/>
      <c r="BI3"/>
      <c r="BJ3"/>
      <c r="BK3"/>
      <c r="BL3"/>
      <c r="BM3"/>
      <c r="BN3"/>
      <c r="BO3"/>
      <c r="BP3"/>
      <c r="BQ3"/>
      <c r="BR3"/>
    </row>
    <row r="4" spans="1:935" s="8" customFormat="1" x14ac:dyDescent="0.2">
      <c r="A4" s="301" t="s">
        <v>131</v>
      </c>
      <c r="B4" s="302"/>
      <c r="C4" s="302"/>
      <c r="D4" s="302"/>
      <c r="E4" s="302"/>
      <c r="F4" s="302"/>
      <c r="G4" s="302"/>
      <c r="H4" s="302"/>
      <c r="I4" s="302"/>
      <c r="J4" s="302"/>
      <c r="K4" s="303"/>
      <c r="L4" s="304" t="s">
        <v>132</v>
      </c>
      <c r="M4" s="305"/>
      <c r="N4" s="305"/>
      <c r="O4" s="305"/>
      <c r="P4" s="305"/>
      <c r="Q4" s="306"/>
      <c r="R4" s="304" t="s">
        <v>133</v>
      </c>
      <c r="S4" s="305"/>
      <c r="T4" s="305"/>
      <c r="U4" s="305"/>
      <c r="V4" s="305"/>
      <c r="W4" s="306"/>
      <c r="X4" s="314" t="s">
        <v>134</v>
      </c>
      <c r="Y4" s="316" t="s">
        <v>135</v>
      </c>
      <c r="Z4" s="317"/>
      <c r="AA4" s="317"/>
      <c r="AB4" s="317"/>
      <c r="AC4" s="317"/>
      <c r="AD4" s="317"/>
      <c r="AE4" s="317"/>
      <c r="AF4" s="318"/>
      <c r="AG4"/>
      <c r="AH4"/>
      <c r="AI4"/>
      <c r="AJ4"/>
      <c r="AK4"/>
      <c r="AL4"/>
      <c r="AM4"/>
      <c r="AN4"/>
      <c r="AO4"/>
      <c r="AP4"/>
      <c r="AQ4"/>
      <c r="AR4"/>
      <c r="AS4"/>
      <c r="AT4"/>
      <c r="AU4"/>
      <c r="AV4"/>
      <c r="AW4"/>
      <c r="AX4"/>
      <c r="AY4"/>
      <c r="AZ4"/>
      <c r="BA4"/>
      <c r="BB4"/>
      <c r="BC4"/>
      <c r="BD4"/>
      <c r="BE4"/>
      <c r="BF4"/>
      <c r="BG4"/>
      <c r="BH4"/>
      <c r="BI4"/>
      <c r="BJ4"/>
      <c r="BK4"/>
      <c r="BL4"/>
      <c r="BM4"/>
      <c r="BN4"/>
      <c r="BO4"/>
      <c r="BP4"/>
      <c r="BQ4"/>
      <c r="BR4"/>
    </row>
    <row r="5" spans="1:935" s="8" customFormat="1" ht="48" x14ac:dyDescent="0.2">
      <c r="A5" s="310" t="s">
        <v>136</v>
      </c>
      <c r="B5" s="319"/>
      <c r="C5" s="310" t="s">
        <v>14</v>
      </c>
      <c r="D5" s="311"/>
      <c r="E5" s="310" t="s">
        <v>137</v>
      </c>
      <c r="F5" s="311"/>
      <c r="G5" s="310" t="s">
        <v>138</v>
      </c>
      <c r="H5" s="311"/>
      <c r="I5" s="33" t="s">
        <v>205</v>
      </c>
      <c r="J5" s="312" t="s">
        <v>0</v>
      </c>
      <c r="K5" s="312" t="s">
        <v>140</v>
      </c>
      <c r="L5" s="307"/>
      <c r="M5" s="308"/>
      <c r="N5" s="308"/>
      <c r="O5" s="308"/>
      <c r="P5" s="308"/>
      <c r="Q5" s="309"/>
      <c r="R5" s="307"/>
      <c r="S5" s="308"/>
      <c r="T5" s="308"/>
      <c r="U5" s="308"/>
      <c r="V5" s="308"/>
      <c r="W5" s="309"/>
      <c r="X5" s="315"/>
      <c r="Y5" s="310" t="s">
        <v>141</v>
      </c>
      <c r="Z5" s="319"/>
      <c r="AA5" s="319"/>
      <c r="AB5" s="320"/>
      <c r="AC5" s="321" t="s">
        <v>142</v>
      </c>
      <c r="AD5" s="319"/>
      <c r="AE5" s="319"/>
      <c r="AF5" s="311"/>
      <c r="AG5"/>
      <c r="AH5"/>
      <c r="AI5"/>
      <c r="AJ5"/>
      <c r="AK5"/>
      <c r="AL5"/>
      <c r="AM5"/>
      <c r="AN5"/>
      <c r="AO5"/>
      <c r="AP5"/>
      <c r="AQ5"/>
      <c r="AR5"/>
      <c r="AS5"/>
      <c r="AT5"/>
      <c r="AU5"/>
      <c r="AV5"/>
      <c r="AW5"/>
      <c r="AX5"/>
      <c r="AY5"/>
      <c r="AZ5"/>
      <c r="BA5"/>
      <c r="BB5"/>
      <c r="BC5"/>
      <c r="BD5"/>
      <c r="BE5"/>
      <c r="BF5"/>
      <c r="BG5"/>
      <c r="BH5"/>
      <c r="BI5"/>
      <c r="BJ5"/>
      <c r="BK5"/>
      <c r="BL5"/>
      <c r="BM5"/>
      <c r="BN5"/>
      <c r="BO5"/>
      <c r="BP5"/>
      <c r="BQ5"/>
      <c r="BR5"/>
    </row>
    <row r="6" spans="1:935" s="8" customFormat="1" ht="32" x14ac:dyDescent="0.2">
      <c r="A6" s="26" t="s">
        <v>143</v>
      </c>
      <c r="B6" s="26" t="s">
        <v>144</v>
      </c>
      <c r="C6" s="26" t="s">
        <v>84</v>
      </c>
      <c r="D6" s="26" t="s">
        <v>89</v>
      </c>
      <c r="E6" s="26" t="s">
        <v>145</v>
      </c>
      <c r="F6" s="26" t="s">
        <v>146</v>
      </c>
      <c r="G6" s="26" t="s">
        <v>147</v>
      </c>
      <c r="H6" s="26" t="s">
        <v>148</v>
      </c>
      <c r="I6" s="26" t="s">
        <v>149</v>
      </c>
      <c r="J6" s="313"/>
      <c r="K6" s="313"/>
      <c r="L6" s="26" t="s">
        <v>132</v>
      </c>
      <c r="M6" s="26" t="s">
        <v>150</v>
      </c>
      <c r="N6" s="26" t="s">
        <v>151</v>
      </c>
      <c r="O6" s="26" t="s">
        <v>152</v>
      </c>
      <c r="P6" s="26" t="s">
        <v>153</v>
      </c>
      <c r="Q6" s="26" t="s">
        <v>154</v>
      </c>
      <c r="R6" s="26" t="s">
        <v>133</v>
      </c>
      <c r="S6" s="26" t="s">
        <v>155</v>
      </c>
      <c r="T6" s="26" t="s">
        <v>151</v>
      </c>
      <c r="U6" s="26" t="s">
        <v>152</v>
      </c>
      <c r="V6" s="26" t="s">
        <v>153</v>
      </c>
      <c r="W6" s="26" t="s">
        <v>156</v>
      </c>
      <c r="X6" s="26" t="s">
        <v>157</v>
      </c>
      <c r="Y6" s="26" t="s">
        <v>158</v>
      </c>
      <c r="Z6" s="26" t="s">
        <v>159</v>
      </c>
      <c r="AA6" s="26" t="s">
        <v>160</v>
      </c>
      <c r="AB6" s="26" t="s">
        <v>161</v>
      </c>
      <c r="AC6" s="26" t="s">
        <v>162</v>
      </c>
      <c r="AD6" s="26" t="s">
        <v>159</v>
      </c>
      <c r="AE6" s="26" t="s">
        <v>160</v>
      </c>
      <c r="AF6" s="26" t="s">
        <v>161</v>
      </c>
      <c r="AG6"/>
      <c r="AH6"/>
      <c r="AI6"/>
      <c r="AJ6"/>
      <c r="AK6"/>
      <c r="AL6"/>
      <c r="AM6"/>
      <c r="AN6"/>
      <c r="AO6"/>
      <c r="AP6"/>
      <c r="AQ6"/>
      <c r="AR6"/>
      <c r="AS6"/>
      <c r="AT6"/>
      <c r="AU6"/>
      <c r="AV6"/>
      <c r="AW6"/>
      <c r="AX6"/>
      <c r="AY6"/>
      <c r="AZ6"/>
      <c r="BA6"/>
      <c r="BB6"/>
      <c r="BC6"/>
      <c r="BD6"/>
      <c r="BE6"/>
      <c r="BF6"/>
      <c r="BG6"/>
      <c r="BH6"/>
      <c r="BI6"/>
      <c r="BJ6"/>
      <c r="BK6"/>
      <c r="BL6"/>
      <c r="BM6"/>
      <c r="BN6"/>
      <c r="BO6"/>
      <c r="BP6"/>
      <c r="BQ6"/>
      <c r="BR6"/>
    </row>
    <row r="7" spans="1:935" s="9" customFormat="1" ht="179.25" customHeight="1" x14ac:dyDescent="0.2">
      <c r="A7" s="297" t="s">
        <v>163</v>
      </c>
      <c r="B7" s="297" t="s">
        <v>164</v>
      </c>
      <c r="C7" s="297" t="s">
        <v>165</v>
      </c>
      <c r="D7" s="297" t="s">
        <v>195</v>
      </c>
      <c r="E7" s="297" t="s">
        <v>86</v>
      </c>
      <c r="F7" s="215" t="s">
        <v>101</v>
      </c>
      <c r="G7" s="297" t="s">
        <v>196</v>
      </c>
      <c r="H7" s="297" t="s">
        <v>310</v>
      </c>
      <c r="I7" s="297" t="s">
        <v>170</v>
      </c>
      <c r="J7" s="297" t="s">
        <v>11</v>
      </c>
      <c r="K7" s="297" t="s">
        <v>235</v>
      </c>
      <c r="L7" s="215" t="s">
        <v>311</v>
      </c>
      <c r="M7" s="215" t="s">
        <v>312</v>
      </c>
      <c r="N7" s="215" t="s">
        <v>179</v>
      </c>
      <c r="O7" s="215" t="s">
        <v>180</v>
      </c>
      <c r="P7" s="215" t="s">
        <v>282</v>
      </c>
      <c r="Q7" s="227">
        <v>1</v>
      </c>
      <c r="R7" s="228"/>
      <c r="S7" s="228"/>
      <c r="T7" s="229"/>
      <c r="U7" s="205"/>
      <c r="V7" s="228"/>
      <c r="W7" s="230"/>
      <c r="X7" s="334" t="s">
        <v>313</v>
      </c>
      <c r="Y7" s="231">
        <v>0.55000000000000004</v>
      </c>
      <c r="Z7" s="232">
        <f>+$Q$7</f>
        <v>1</v>
      </c>
      <c r="AA7" s="233">
        <f>IF((Y7/Z7)&gt;1,1,Y7/Z7)</f>
        <v>0.55000000000000004</v>
      </c>
      <c r="AB7" s="204" t="s">
        <v>358</v>
      </c>
      <c r="AC7" s="225"/>
      <c r="AD7" s="83"/>
      <c r="AE7" s="84"/>
      <c r="AF7" s="85"/>
      <c r="AG7"/>
      <c r="AH7"/>
      <c r="AI7"/>
      <c r="AJ7"/>
      <c r="AK7"/>
      <c r="AL7"/>
      <c r="AM7"/>
      <c r="AN7"/>
      <c r="AO7"/>
      <c r="AP7"/>
      <c r="AQ7"/>
      <c r="AR7"/>
      <c r="AS7"/>
      <c r="AT7"/>
      <c r="AU7"/>
      <c r="AV7"/>
      <c r="AW7"/>
      <c r="AX7"/>
      <c r="AY7"/>
      <c r="AZ7"/>
      <c r="BA7"/>
      <c r="BB7"/>
      <c r="BC7"/>
      <c r="BD7"/>
      <c r="BE7"/>
      <c r="BF7"/>
      <c r="BG7"/>
      <c r="BH7"/>
      <c r="BI7"/>
      <c r="BJ7"/>
      <c r="BK7"/>
      <c r="BL7"/>
      <c r="BM7"/>
      <c r="BN7"/>
      <c r="BO7"/>
      <c r="BP7"/>
      <c r="BQ7"/>
      <c r="BR7"/>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c r="IX7" s="21"/>
      <c r="IY7" s="21"/>
      <c r="IZ7" s="21"/>
      <c r="JA7" s="21"/>
      <c r="JB7" s="21"/>
      <c r="JC7" s="21"/>
      <c r="JD7" s="21"/>
      <c r="JE7" s="21"/>
      <c r="JF7" s="21"/>
      <c r="JG7" s="21"/>
      <c r="JH7" s="21"/>
      <c r="JI7" s="21"/>
      <c r="JJ7" s="21"/>
      <c r="JK7" s="21"/>
      <c r="JL7" s="21"/>
      <c r="JM7" s="21"/>
      <c r="JN7" s="21"/>
      <c r="JO7" s="21"/>
      <c r="JP7" s="21"/>
      <c r="JQ7" s="21"/>
      <c r="JR7" s="21"/>
      <c r="JS7" s="21"/>
      <c r="JT7" s="21"/>
      <c r="JU7" s="21"/>
      <c r="JV7" s="21"/>
      <c r="JW7" s="21"/>
      <c r="JX7" s="21"/>
      <c r="JY7" s="21"/>
      <c r="JZ7" s="21"/>
      <c r="KA7" s="21"/>
      <c r="KB7" s="21"/>
      <c r="KC7" s="21"/>
      <c r="KD7" s="21"/>
      <c r="KE7" s="21"/>
      <c r="KF7" s="21"/>
      <c r="KG7" s="21"/>
      <c r="KH7" s="21"/>
      <c r="KI7" s="21"/>
      <c r="KJ7" s="21"/>
      <c r="KK7" s="21"/>
      <c r="KL7" s="21"/>
      <c r="KM7" s="21"/>
      <c r="KN7" s="21"/>
      <c r="KO7" s="21"/>
      <c r="KP7" s="21"/>
      <c r="KQ7" s="21"/>
      <c r="KR7" s="21"/>
      <c r="KS7" s="21"/>
      <c r="KT7" s="21"/>
      <c r="KU7" s="21"/>
      <c r="KV7" s="21"/>
      <c r="KW7" s="21"/>
      <c r="KX7" s="21"/>
      <c r="KY7" s="21"/>
      <c r="KZ7" s="21"/>
      <c r="LA7" s="21"/>
      <c r="LB7" s="21"/>
      <c r="LC7" s="21"/>
      <c r="LD7" s="21"/>
      <c r="LE7" s="21"/>
      <c r="LF7" s="21"/>
      <c r="LG7" s="21"/>
      <c r="LH7" s="21"/>
      <c r="LI7" s="21"/>
      <c r="LJ7" s="21"/>
      <c r="LK7" s="21"/>
      <c r="LL7" s="21"/>
      <c r="LM7" s="21"/>
      <c r="LN7" s="21"/>
      <c r="LO7" s="21"/>
      <c r="LP7" s="21"/>
      <c r="LQ7" s="21"/>
      <c r="LR7" s="21"/>
      <c r="LS7" s="21"/>
      <c r="LT7" s="21"/>
      <c r="LU7" s="21"/>
      <c r="LV7" s="21"/>
      <c r="LW7" s="21"/>
      <c r="LX7" s="21"/>
      <c r="LY7" s="21"/>
      <c r="LZ7" s="21"/>
      <c r="MA7" s="21"/>
      <c r="MB7" s="21"/>
      <c r="MC7" s="21"/>
      <c r="MD7" s="21"/>
      <c r="ME7" s="21"/>
      <c r="MF7" s="21"/>
      <c r="MG7" s="21"/>
      <c r="MH7" s="21"/>
      <c r="MI7" s="21"/>
      <c r="MJ7" s="21"/>
      <c r="MK7" s="21"/>
      <c r="ML7" s="21"/>
      <c r="MM7" s="21"/>
      <c r="MN7" s="21"/>
      <c r="MO7" s="21"/>
      <c r="MP7" s="21"/>
      <c r="MQ7" s="21"/>
      <c r="MR7" s="21"/>
      <c r="MS7" s="21"/>
      <c r="MT7" s="21"/>
      <c r="MU7" s="21"/>
      <c r="MV7" s="21"/>
      <c r="MW7" s="21"/>
      <c r="MX7" s="21"/>
      <c r="MY7" s="21"/>
      <c r="MZ7" s="21"/>
      <c r="NA7" s="21"/>
      <c r="NB7" s="21"/>
      <c r="NC7" s="21"/>
      <c r="ND7" s="21"/>
      <c r="NE7" s="21"/>
      <c r="NF7" s="21"/>
      <c r="NG7" s="21"/>
      <c r="NH7" s="21"/>
      <c r="NI7" s="21"/>
      <c r="NJ7" s="21"/>
      <c r="NK7" s="21"/>
      <c r="NL7" s="21"/>
      <c r="NM7" s="21"/>
      <c r="NN7" s="21"/>
      <c r="NO7" s="21"/>
      <c r="NP7" s="21"/>
      <c r="NQ7" s="21"/>
      <c r="NR7" s="21"/>
      <c r="NS7" s="21"/>
      <c r="NT7" s="21"/>
      <c r="NU7" s="21"/>
      <c r="NV7" s="21"/>
      <c r="NW7" s="21"/>
      <c r="NX7" s="21"/>
      <c r="NY7" s="21"/>
      <c r="NZ7" s="21"/>
      <c r="OA7" s="21"/>
      <c r="OB7" s="21"/>
      <c r="OC7" s="21"/>
      <c r="OD7" s="21"/>
      <c r="OE7" s="21"/>
      <c r="OF7" s="21"/>
      <c r="OG7" s="21"/>
      <c r="OH7" s="21"/>
      <c r="OI7" s="21"/>
      <c r="OJ7" s="21"/>
      <c r="OK7" s="21"/>
      <c r="OL7" s="21"/>
      <c r="OM7" s="21"/>
      <c r="ON7" s="21"/>
      <c r="OO7" s="21"/>
      <c r="OP7" s="21"/>
      <c r="OQ7" s="21"/>
      <c r="OR7" s="21"/>
      <c r="OS7" s="21"/>
      <c r="OT7" s="21"/>
      <c r="OU7" s="21"/>
      <c r="OV7" s="21"/>
      <c r="OW7" s="21"/>
      <c r="OX7" s="21"/>
      <c r="OY7" s="21"/>
      <c r="OZ7" s="21"/>
      <c r="PA7" s="21"/>
      <c r="PB7" s="21"/>
      <c r="PC7" s="21"/>
      <c r="PD7" s="21"/>
      <c r="PE7" s="21"/>
      <c r="PF7" s="21"/>
      <c r="PG7" s="21"/>
      <c r="PH7" s="21"/>
      <c r="PI7" s="21"/>
      <c r="PJ7" s="21"/>
      <c r="PK7" s="21"/>
      <c r="PL7" s="21"/>
      <c r="PM7" s="21"/>
      <c r="PN7" s="21"/>
      <c r="PO7" s="21"/>
      <c r="PP7" s="21"/>
      <c r="PQ7" s="21"/>
      <c r="PR7" s="21"/>
      <c r="PS7" s="21"/>
      <c r="PT7" s="21"/>
      <c r="PU7" s="21"/>
      <c r="PV7" s="21"/>
      <c r="PW7" s="21"/>
      <c r="PX7" s="21"/>
      <c r="PY7" s="21"/>
      <c r="PZ7" s="21"/>
      <c r="QA7" s="21"/>
      <c r="QB7" s="21"/>
      <c r="QC7" s="21"/>
      <c r="QD7" s="21"/>
      <c r="QE7" s="21"/>
      <c r="QF7" s="21"/>
      <c r="QG7" s="21"/>
      <c r="QH7" s="21"/>
      <c r="QI7" s="21"/>
      <c r="QJ7" s="21"/>
      <c r="QK7" s="21"/>
      <c r="QL7" s="21"/>
      <c r="QM7" s="21"/>
      <c r="QN7" s="21"/>
      <c r="QO7" s="21"/>
      <c r="QP7" s="21"/>
      <c r="QQ7" s="21"/>
      <c r="QR7" s="21"/>
      <c r="QS7" s="21"/>
      <c r="QT7" s="21"/>
      <c r="QU7" s="21"/>
      <c r="QV7" s="21"/>
      <c r="QW7" s="21"/>
      <c r="QX7" s="21"/>
      <c r="QY7" s="21"/>
      <c r="QZ7" s="21"/>
      <c r="RA7" s="21"/>
      <c r="RB7" s="21"/>
      <c r="RC7" s="21"/>
      <c r="RD7" s="21"/>
      <c r="RE7" s="21"/>
      <c r="RF7" s="21"/>
      <c r="RG7" s="21"/>
      <c r="RH7" s="21"/>
      <c r="RI7" s="21"/>
      <c r="RJ7" s="21"/>
      <c r="RK7" s="21"/>
      <c r="RL7" s="21"/>
      <c r="RM7" s="21"/>
      <c r="RN7" s="21"/>
      <c r="RO7" s="21"/>
      <c r="RP7" s="21"/>
      <c r="RQ7" s="21"/>
      <c r="RR7" s="21"/>
      <c r="RS7" s="21"/>
      <c r="RT7" s="21"/>
      <c r="RU7" s="21"/>
      <c r="RV7" s="21"/>
      <c r="RW7" s="21"/>
      <c r="RX7" s="21"/>
      <c r="RY7" s="21"/>
      <c r="RZ7" s="21"/>
      <c r="SA7" s="21"/>
      <c r="SB7" s="21"/>
      <c r="SC7" s="21"/>
      <c r="SD7" s="21"/>
      <c r="SE7" s="21"/>
      <c r="SF7" s="21"/>
      <c r="SG7" s="21"/>
      <c r="SH7" s="21"/>
      <c r="SI7" s="21"/>
      <c r="SJ7" s="21"/>
      <c r="SK7" s="21"/>
      <c r="SL7" s="21"/>
      <c r="SM7" s="21"/>
      <c r="SN7" s="21"/>
      <c r="SO7" s="21"/>
      <c r="SP7" s="21"/>
      <c r="SQ7" s="21"/>
      <c r="SR7" s="21"/>
      <c r="SS7" s="21"/>
      <c r="ST7" s="21"/>
      <c r="SU7" s="21"/>
      <c r="SV7" s="21"/>
      <c r="SW7" s="21"/>
      <c r="SX7" s="21"/>
      <c r="SY7" s="21"/>
      <c r="SZ7" s="21"/>
      <c r="TA7" s="21"/>
      <c r="TB7" s="21"/>
      <c r="TC7" s="21"/>
      <c r="TD7" s="21"/>
      <c r="TE7" s="21"/>
      <c r="TF7" s="21"/>
      <c r="TG7" s="21"/>
      <c r="TH7" s="21"/>
      <c r="TI7" s="21"/>
      <c r="TJ7" s="21"/>
      <c r="TK7" s="21"/>
      <c r="TL7" s="21"/>
      <c r="TM7" s="21"/>
      <c r="TN7" s="21"/>
      <c r="TO7" s="21"/>
      <c r="TP7" s="21"/>
      <c r="TQ7" s="21"/>
      <c r="TR7" s="21"/>
      <c r="TS7" s="21"/>
      <c r="TT7" s="21"/>
      <c r="TU7" s="21"/>
      <c r="TV7" s="21"/>
      <c r="TW7" s="21"/>
      <c r="TX7" s="21"/>
      <c r="TY7" s="21"/>
      <c r="TZ7" s="21"/>
      <c r="UA7" s="21"/>
      <c r="UB7" s="21"/>
      <c r="UC7" s="21"/>
      <c r="UD7" s="21"/>
      <c r="UE7" s="21"/>
      <c r="UF7" s="21"/>
      <c r="UG7" s="21"/>
      <c r="UH7" s="21"/>
      <c r="UI7" s="21"/>
      <c r="UJ7" s="21"/>
      <c r="UK7" s="21"/>
      <c r="UL7" s="21"/>
      <c r="UM7" s="21"/>
      <c r="UN7" s="21"/>
      <c r="UO7" s="21"/>
      <c r="UP7" s="21"/>
      <c r="UQ7" s="21"/>
      <c r="UR7" s="21"/>
      <c r="US7" s="21"/>
      <c r="UT7" s="21"/>
      <c r="UU7" s="21"/>
      <c r="UV7" s="21"/>
      <c r="UW7" s="21"/>
      <c r="UX7" s="21"/>
      <c r="UY7" s="21"/>
      <c r="UZ7" s="21"/>
      <c r="VA7" s="21"/>
      <c r="VB7" s="21"/>
      <c r="VC7" s="21"/>
      <c r="VD7" s="21"/>
      <c r="VE7" s="21"/>
      <c r="VF7" s="21"/>
      <c r="VG7" s="21"/>
      <c r="VH7" s="21"/>
      <c r="VI7" s="21"/>
      <c r="VJ7" s="21"/>
      <c r="VK7" s="21"/>
      <c r="VL7" s="21"/>
      <c r="VM7" s="21"/>
      <c r="VN7" s="21"/>
      <c r="VO7" s="21"/>
      <c r="VP7" s="21"/>
      <c r="VQ7" s="21"/>
      <c r="VR7" s="21"/>
      <c r="VS7" s="21"/>
      <c r="VT7" s="21"/>
      <c r="VU7" s="21"/>
      <c r="VV7" s="21"/>
      <c r="VW7" s="21"/>
      <c r="VX7" s="21"/>
      <c r="VY7" s="21"/>
      <c r="VZ7" s="21"/>
      <c r="WA7" s="21"/>
      <c r="WB7" s="21"/>
      <c r="WC7" s="21"/>
      <c r="WD7" s="21"/>
      <c r="WE7" s="21"/>
      <c r="WF7" s="21"/>
      <c r="WG7" s="21"/>
      <c r="WH7" s="21"/>
      <c r="WI7" s="21"/>
      <c r="WJ7" s="21"/>
      <c r="WK7" s="21"/>
      <c r="WL7" s="21"/>
      <c r="WM7" s="21"/>
      <c r="WN7" s="21"/>
      <c r="WO7" s="21"/>
      <c r="WP7" s="21"/>
      <c r="WQ7" s="21"/>
      <c r="WR7" s="21"/>
      <c r="WS7" s="21"/>
      <c r="WT7" s="21"/>
      <c r="WU7" s="21"/>
      <c r="WV7" s="21"/>
      <c r="WW7" s="21"/>
      <c r="WX7" s="21"/>
      <c r="WY7" s="21"/>
      <c r="WZ7" s="21"/>
      <c r="XA7" s="21"/>
      <c r="XB7" s="21"/>
      <c r="XC7" s="21"/>
      <c r="XD7" s="21"/>
      <c r="XE7" s="21"/>
      <c r="XF7" s="21"/>
      <c r="XG7" s="21"/>
      <c r="XH7" s="21"/>
      <c r="XI7" s="21"/>
      <c r="XJ7" s="21"/>
      <c r="XK7" s="21"/>
      <c r="XL7" s="21"/>
      <c r="XM7" s="21"/>
      <c r="XN7" s="21"/>
      <c r="XO7" s="21"/>
      <c r="XP7" s="21"/>
      <c r="XQ7" s="21"/>
      <c r="XR7" s="21"/>
      <c r="XS7" s="21"/>
      <c r="XT7" s="21"/>
      <c r="XU7" s="21"/>
      <c r="XV7" s="21"/>
      <c r="XW7" s="21"/>
      <c r="XX7" s="21"/>
      <c r="XY7" s="21"/>
      <c r="XZ7" s="21"/>
      <c r="YA7" s="21"/>
      <c r="YB7" s="21"/>
      <c r="YC7" s="21"/>
      <c r="YD7" s="21"/>
      <c r="YE7" s="21"/>
      <c r="YF7" s="21"/>
      <c r="YG7" s="21"/>
      <c r="YH7" s="21"/>
      <c r="YI7" s="21"/>
      <c r="YJ7" s="21"/>
      <c r="YK7" s="21"/>
      <c r="YL7" s="21"/>
      <c r="YM7" s="21"/>
      <c r="YN7" s="21"/>
      <c r="YO7" s="21"/>
      <c r="YP7" s="21"/>
      <c r="YQ7" s="21"/>
      <c r="YR7" s="21"/>
      <c r="YS7" s="21"/>
      <c r="YT7" s="21"/>
      <c r="YU7" s="21"/>
      <c r="YV7" s="21"/>
      <c r="YW7" s="21"/>
      <c r="YX7" s="21"/>
      <c r="YY7" s="21"/>
      <c r="YZ7" s="21"/>
      <c r="ZA7" s="21"/>
      <c r="ZB7" s="21"/>
      <c r="ZC7" s="21"/>
      <c r="ZD7" s="21"/>
      <c r="ZE7" s="21"/>
      <c r="ZF7" s="21"/>
      <c r="ZG7" s="21"/>
      <c r="ZH7" s="21"/>
      <c r="ZI7" s="21"/>
      <c r="ZJ7" s="21"/>
      <c r="ZK7" s="21"/>
      <c r="ZL7" s="21"/>
      <c r="ZM7" s="21"/>
      <c r="ZN7" s="21"/>
      <c r="ZO7" s="21"/>
      <c r="ZP7" s="21"/>
      <c r="ZQ7" s="21"/>
      <c r="ZR7" s="21"/>
      <c r="ZS7" s="21"/>
      <c r="ZT7" s="21"/>
      <c r="ZU7" s="21"/>
      <c r="ZV7" s="21"/>
      <c r="ZW7" s="21"/>
      <c r="ZX7" s="21"/>
      <c r="ZY7" s="21"/>
      <c r="ZZ7" s="21"/>
      <c r="AAA7" s="21"/>
      <c r="AAB7" s="21"/>
      <c r="AAC7" s="21"/>
      <c r="AAD7" s="21"/>
      <c r="AAE7" s="21"/>
      <c r="AAF7" s="21"/>
      <c r="AAG7" s="21"/>
      <c r="AAH7" s="21"/>
      <c r="AAI7" s="21"/>
      <c r="AAJ7" s="21"/>
      <c r="AAK7" s="21"/>
      <c r="AAL7" s="21"/>
      <c r="AAM7" s="21"/>
      <c r="AAN7" s="21"/>
      <c r="AAO7" s="21"/>
      <c r="AAP7" s="21"/>
      <c r="AAQ7" s="21"/>
      <c r="AAR7" s="21"/>
      <c r="AAS7" s="21"/>
      <c r="AAT7" s="21"/>
      <c r="AAU7" s="21"/>
      <c r="AAV7" s="21"/>
      <c r="AAW7" s="21"/>
      <c r="AAX7" s="21"/>
      <c r="AAY7" s="21"/>
      <c r="AAZ7" s="21"/>
      <c r="ABA7" s="21"/>
      <c r="ABB7" s="21"/>
      <c r="ABC7" s="21"/>
      <c r="ABD7" s="21"/>
      <c r="ABE7" s="21"/>
      <c r="ABF7" s="21"/>
      <c r="ABG7" s="21"/>
      <c r="ABH7" s="21"/>
      <c r="ABI7" s="21"/>
      <c r="ABJ7" s="21"/>
      <c r="ABK7" s="21"/>
      <c r="ABL7" s="21"/>
      <c r="ABM7" s="21"/>
      <c r="ABN7" s="21"/>
      <c r="ABO7" s="21"/>
      <c r="ABP7" s="21"/>
      <c r="ABQ7" s="21"/>
      <c r="ABR7" s="21"/>
      <c r="ABS7" s="21"/>
      <c r="ABT7" s="21"/>
      <c r="ABU7" s="21"/>
      <c r="ABV7" s="21"/>
      <c r="ABW7" s="21"/>
      <c r="ABX7" s="21"/>
      <c r="ABY7" s="21"/>
      <c r="ABZ7" s="21"/>
      <c r="ACA7" s="21"/>
      <c r="ACB7" s="21"/>
      <c r="ACC7" s="21"/>
      <c r="ACD7" s="21"/>
      <c r="ACE7" s="21"/>
      <c r="ACF7" s="21"/>
      <c r="ACG7" s="21"/>
      <c r="ACH7" s="21"/>
      <c r="ACI7" s="21"/>
      <c r="ACJ7" s="21"/>
      <c r="ACK7" s="21"/>
      <c r="ACL7" s="21"/>
      <c r="ACM7" s="21"/>
      <c r="ACN7" s="21"/>
      <c r="ACO7" s="21"/>
      <c r="ACP7" s="21"/>
      <c r="ACQ7" s="21"/>
      <c r="ACR7" s="21"/>
      <c r="ACS7" s="21"/>
      <c r="ACT7" s="21"/>
      <c r="ACU7" s="21"/>
      <c r="ACV7" s="21"/>
      <c r="ACW7" s="21"/>
      <c r="ACX7" s="21"/>
      <c r="ACY7" s="21"/>
      <c r="ACZ7" s="21"/>
      <c r="ADA7" s="21"/>
      <c r="ADB7" s="21"/>
      <c r="ADC7" s="21"/>
      <c r="ADD7" s="21"/>
      <c r="ADE7" s="21"/>
      <c r="ADF7" s="21"/>
      <c r="ADG7" s="21"/>
      <c r="ADH7" s="21"/>
      <c r="ADI7" s="21"/>
      <c r="ADJ7" s="21"/>
      <c r="ADK7" s="21"/>
      <c r="ADL7" s="21"/>
      <c r="ADM7" s="21"/>
      <c r="ADN7" s="21"/>
      <c r="ADO7" s="21"/>
      <c r="ADP7" s="21"/>
      <c r="ADQ7" s="21"/>
      <c r="ADR7" s="21"/>
      <c r="ADS7" s="21"/>
      <c r="ADT7" s="21"/>
      <c r="ADU7" s="21"/>
      <c r="ADV7" s="21"/>
      <c r="ADW7" s="21"/>
      <c r="ADX7" s="21"/>
      <c r="ADY7" s="21"/>
      <c r="ADZ7" s="21"/>
      <c r="AEA7" s="21"/>
      <c r="AEB7" s="21"/>
      <c r="AEC7" s="21"/>
      <c r="AED7" s="21"/>
      <c r="AEE7" s="21"/>
      <c r="AEF7" s="21"/>
      <c r="AEG7" s="21"/>
      <c r="AEH7" s="21"/>
      <c r="AEI7" s="21"/>
      <c r="AEJ7" s="21"/>
      <c r="AEK7" s="21"/>
      <c r="AEL7" s="21"/>
      <c r="AEM7" s="21"/>
      <c r="AEN7" s="21"/>
      <c r="AEO7" s="21"/>
      <c r="AEP7" s="21"/>
      <c r="AEQ7" s="21"/>
      <c r="AER7" s="21"/>
      <c r="AES7" s="21"/>
      <c r="AET7" s="21"/>
      <c r="AEU7" s="21"/>
      <c r="AEV7" s="21"/>
      <c r="AEW7" s="21"/>
      <c r="AEX7" s="21"/>
      <c r="AEY7" s="21"/>
      <c r="AEZ7" s="21"/>
      <c r="AFA7" s="21"/>
      <c r="AFB7" s="21"/>
      <c r="AFC7" s="21"/>
      <c r="AFD7" s="21"/>
      <c r="AFE7" s="21"/>
      <c r="AFF7" s="21"/>
      <c r="AFG7" s="21"/>
      <c r="AFH7" s="21"/>
      <c r="AFI7" s="21"/>
      <c r="AFJ7" s="21"/>
      <c r="AFK7" s="21"/>
      <c r="AFL7" s="21"/>
      <c r="AFM7" s="21"/>
      <c r="AFN7" s="21"/>
      <c r="AFO7" s="21"/>
      <c r="AFP7" s="21"/>
      <c r="AFQ7" s="21"/>
      <c r="AFR7" s="21"/>
      <c r="AFS7" s="21"/>
      <c r="AFT7" s="21"/>
      <c r="AFU7" s="21"/>
      <c r="AFV7" s="21"/>
      <c r="AFW7" s="21"/>
      <c r="AFX7" s="21"/>
      <c r="AFY7" s="21"/>
      <c r="AFZ7" s="21"/>
      <c r="AGA7" s="21"/>
      <c r="AGB7" s="21"/>
      <c r="AGC7" s="21"/>
      <c r="AGD7" s="21"/>
      <c r="AGE7" s="21"/>
      <c r="AGF7" s="21"/>
      <c r="AGG7" s="21"/>
      <c r="AGH7" s="21"/>
      <c r="AGI7" s="21"/>
      <c r="AGJ7" s="21"/>
      <c r="AGK7" s="21"/>
      <c r="AGL7" s="21"/>
      <c r="AGM7" s="21"/>
      <c r="AGN7" s="21"/>
      <c r="AGO7" s="21"/>
      <c r="AGP7" s="21"/>
      <c r="AGQ7" s="21"/>
      <c r="AGR7" s="21"/>
      <c r="AGS7" s="21"/>
      <c r="AGT7" s="21"/>
      <c r="AGU7" s="21"/>
      <c r="AGV7" s="21"/>
      <c r="AGW7" s="21"/>
      <c r="AGX7" s="21"/>
      <c r="AGY7" s="21"/>
      <c r="AGZ7" s="21"/>
      <c r="AHA7" s="21"/>
      <c r="AHB7" s="21"/>
      <c r="AHC7" s="21"/>
      <c r="AHD7" s="21"/>
      <c r="AHE7" s="21"/>
      <c r="AHF7" s="21"/>
      <c r="AHG7" s="21"/>
      <c r="AHH7" s="21"/>
      <c r="AHI7" s="21"/>
      <c r="AHJ7" s="21"/>
      <c r="AHK7" s="21"/>
      <c r="AHL7" s="21"/>
      <c r="AHM7" s="21"/>
      <c r="AHN7" s="21"/>
      <c r="AHO7" s="21"/>
      <c r="AHP7" s="21"/>
      <c r="AHQ7" s="21"/>
      <c r="AHR7" s="21"/>
      <c r="AHS7" s="21"/>
      <c r="AHT7" s="21"/>
      <c r="AHU7" s="21"/>
      <c r="AHV7" s="21"/>
      <c r="AHW7" s="21"/>
      <c r="AHX7" s="21"/>
      <c r="AHY7" s="21"/>
      <c r="AHZ7" s="21"/>
      <c r="AIA7" s="21"/>
      <c r="AIB7" s="21"/>
      <c r="AIC7" s="21"/>
      <c r="AID7" s="21"/>
      <c r="AIE7" s="21"/>
      <c r="AIF7" s="21"/>
      <c r="AIG7" s="21"/>
      <c r="AIH7" s="21"/>
      <c r="AII7" s="21"/>
      <c r="AIJ7" s="21"/>
      <c r="AIK7" s="21"/>
      <c r="AIL7" s="21"/>
      <c r="AIM7" s="21"/>
      <c r="AIN7" s="21"/>
      <c r="AIO7" s="21"/>
      <c r="AIP7" s="21"/>
      <c r="AIQ7" s="21"/>
      <c r="AIR7" s="21"/>
      <c r="AIS7" s="21"/>
      <c r="AIT7" s="21"/>
      <c r="AIU7" s="21"/>
      <c r="AIV7" s="21"/>
      <c r="AIW7" s="21"/>
      <c r="AIX7" s="21"/>
      <c r="AIY7" s="22"/>
    </row>
    <row r="8" spans="1:935" s="9" customFormat="1" ht="115.5" customHeight="1" x14ac:dyDescent="0.2">
      <c r="A8" s="297"/>
      <c r="B8" s="297"/>
      <c r="C8" s="297"/>
      <c r="D8" s="297"/>
      <c r="E8" s="297"/>
      <c r="F8" s="215" t="s">
        <v>97</v>
      </c>
      <c r="G8" s="297"/>
      <c r="H8" s="297"/>
      <c r="I8" s="297"/>
      <c r="J8" s="297"/>
      <c r="K8" s="297"/>
      <c r="L8" s="215" t="s">
        <v>314</v>
      </c>
      <c r="M8" s="215" t="s">
        <v>315</v>
      </c>
      <c r="N8" s="215" t="s">
        <v>257</v>
      </c>
      <c r="O8" s="215" t="s">
        <v>180</v>
      </c>
      <c r="P8" s="234">
        <v>0.96</v>
      </c>
      <c r="Q8" s="227">
        <v>0.95</v>
      </c>
      <c r="R8" s="215"/>
      <c r="S8" s="215"/>
      <c r="T8" s="205"/>
      <c r="U8" s="205"/>
      <c r="V8" s="215"/>
      <c r="W8" s="235"/>
      <c r="X8" s="334"/>
      <c r="Y8" s="231">
        <v>0</v>
      </c>
      <c r="Z8" s="232">
        <f>+$Q$8</f>
        <v>0.95</v>
      </c>
      <c r="AA8" s="233">
        <f>IF((Y8/Z8)&gt;1,1,Y8/Z8)</f>
        <v>0</v>
      </c>
      <c r="AB8" s="204" t="s">
        <v>347</v>
      </c>
      <c r="AC8" s="226"/>
      <c r="AD8" s="82"/>
      <c r="AE8" s="80"/>
      <c r="AF8" s="79"/>
      <c r="AG8"/>
      <c r="AH8"/>
      <c r="AI8"/>
      <c r="AJ8"/>
      <c r="AK8"/>
      <c r="AL8"/>
      <c r="AM8"/>
      <c r="AN8"/>
      <c r="AO8"/>
      <c r="AP8"/>
      <c r="AQ8"/>
      <c r="AR8"/>
      <c r="AS8"/>
      <c r="AT8"/>
      <c r="AU8"/>
      <c r="AV8"/>
      <c r="AW8"/>
      <c r="AX8"/>
      <c r="AY8"/>
      <c r="AZ8"/>
      <c r="BA8"/>
      <c r="BB8"/>
      <c r="BC8"/>
      <c r="BD8"/>
      <c r="BE8"/>
      <c r="BF8"/>
      <c r="BG8"/>
      <c r="BH8"/>
      <c r="BI8"/>
      <c r="BJ8"/>
      <c r="BK8"/>
      <c r="BL8"/>
      <c r="BM8"/>
      <c r="BN8"/>
      <c r="BO8"/>
      <c r="BP8"/>
      <c r="BQ8"/>
      <c r="BR8"/>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c r="IX8" s="21"/>
      <c r="IY8" s="21"/>
      <c r="IZ8" s="21"/>
      <c r="JA8" s="21"/>
      <c r="JB8" s="21"/>
      <c r="JC8" s="21"/>
      <c r="JD8" s="21"/>
      <c r="JE8" s="21"/>
      <c r="JF8" s="21"/>
      <c r="JG8" s="21"/>
      <c r="JH8" s="21"/>
      <c r="JI8" s="21"/>
      <c r="JJ8" s="21"/>
      <c r="JK8" s="21"/>
      <c r="JL8" s="21"/>
      <c r="JM8" s="21"/>
      <c r="JN8" s="21"/>
      <c r="JO8" s="21"/>
      <c r="JP8" s="21"/>
      <c r="JQ8" s="21"/>
      <c r="JR8" s="21"/>
      <c r="JS8" s="21"/>
      <c r="JT8" s="21"/>
      <c r="JU8" s="21"/>
      <c r="JV8" s="21"/>
      <c r="JW8" s="21"/>
      <c r="JX8" s="21"/>
      <c r="JY8" s="21"/>
      <c r="JZ8" s="21"/>
      <c r="KA8" s="21"/>
      <c r="KB8" s="21"/>
      <c r="KC8" s="21"/>
      <c r="KD8" s="21"/>
      <c r="KE8" s="21"/>
      <c r="KF8" s="21"/>
      <c r="KG8" s="21"/>
      <c r="KH8" s="21"/>
      <c r="KI8" s="21"/>
      <c r="KJ8" s="21"/>
      <c r="KK8" s="21"/>
      <c r="KL8" s="21"/>
      <c r="KM8" s="21"/>
      <c r="KN8" s="21"/>
      <c r="KO8" s="21"/>
      <c r="KP8" s="21"/>
      <c r="KQ8" s="21"/>
      <c r="KR8" s="21"/>
      <c r="KS8" s="21"/>
      <c r="KT8" s="21"/>
      <c r="KU8" s="21"/>
      <c r="KV8" s="21"/>
      <c r="KW8" s="21"/>
      <c r="KX8" s="21"/>
      <c r="KY8" s="21"/>
      <c r="KZ8" s="21"/>
      <c r="LA8" s="21"/>
      <c r="LB8" s="21"/>
      <c r="LC8" s="21"/>
      <c r="LD8" s="21"/>
      <c r="LE8" s="21"/>
      <c r="LF8" s="21"/>
      <c r="LG8" s="21"/>
      <c r="LH8" s="21"/>
      <c r="LI8" s="21"/>
      <c r="LJ8" s="21"/>
      <c r="LK8" s="21"/>
      <c r="LL8" s="21"/>
      <c r="LM8" s="21"/>
      <c r="LN8" s="21"/>
      <c r="LO8" s="21"/>
      <c r="LP8" s="21"/>
      <c r="LQ8" s="21"/>
      <c r="LR8" s="21"/>
      <c r="LS8" s="21"/>
      <c r="LT8" s="21"/>
      <c r="LU8" s="21"/>
      <c r="LV8" s="21"/>
      <c r="LW8" s="21"/>
      <c r="LX8" s="21"/>
      <c r="LY8" s="21"/>
      <c r="LZ8" s="21"/>
      <c r="MA8" s="21"/>
      <c r="MB8" s="21"/>
      <c r="MC8" s="21"/>
      <c r="MD8" s="21"/>
      <c r="ME8" s="21"/>
      <c r="MF8" s="21"/>
      <c r="MG8" s="21"/>
      <c r="MH8" s="21"/>
      <c r="MI8" s="21"/>
      <c r="MJ8" s="21"/>
      <c r="MK8" s="21"/>
      <c r="ML8" s="21"/>
      <c r="MM8" s="21"/>
      <c r="MN8" s="21"/>
      <c r="MO8" s="21"/>
      <c r="MP8" s="21"/>
      <c r="MQ8" s="21"/>
      <c r="MR8" s="21"/>
      <c r="MS8" s="21"/>
      <c r="MT8" s="21"/>
      <c r="MU8" s="21"/>
      <c r="MV8" s="21"/>
      <c r="MW8" s="21"/>
      <c r="MX8" s="21"/>
      <c r="MY8" s="21"/>
      <c r="MZ8" s="21"/>
      <c r="NA8" s="21"/>
      <c r="NB8" s="21"/>
      <c r="NC8" s="21"/>
      <c r="ND8" s="21"/>
      <c r="NE8" s="21"/>
      <c r="NF8" s="21"/>
      <c r="NG8" s="21"/>
      <c r="NH8" s="21"/>
      <c r="NI8" s="21"/>
      <c r="NJ8" s="21"/>
      <c r="NK8" s="21"/>
      <c r="NL8" s="21"/>
      <c r="NM8" s="21"/>
      <c r="NN8" s="21"/>
      <c r="NO8" s="21"/>
      <c r="NP8" s="21"/>
      <c r="NQ8" s="21"/>
      <c r="NR8" s="21"/>
      <c r="NS8" s="21"/>
      <c r="NT8" s="21"/>
      <c r="NU8" s="21"/>
      <c r="NV8" s="21"/>
      <c r="NW8" s="21"/>
      <c r="NX8" s="21"/>
      <c r="NY8" s="21"/>
      <c r="NZ8" s="21"/>
      <c r="OA8" s="21"/>
      <c r="OB8" s="21"/>
      <c r="OC8" s="21"/>
      <c r="OD8" s="21"/>
      <c r="OE8" s="21"/>
      <c r="OF8" s="21"/>
      <c r="OG8" s="21"/>
      <c r="OH8" s="21"/>
      <c r="OI8" s="21"/>
      <c r="OJ8" s="21"/>
      <c r="OK8" s="21"/>
      <c r="OL8" s="21"/>
      <c r="OM8" s="21"/>
      <c r="ON8" s="21"/>
      <c r="OO8" s="21"/>
      <c r="OP8" s="21"/>
      <c r="OQ8" s="21"/>
      <c r="OR8" s="21"/>
      <c r="OS8" s="21"/>
      <c r="OT8" s="21"/>
      <c r="OU8" s="21"/>
      <c r="OV8" s="21"/>
      <c r="OW8" s="21"/>
      <c r="OX8" s="21"/>
      <c r="OY8" s="21"/>
      <c r="OZ8" s="21"/>
      <c r="PA8" s="21"/>
      <c r="PB8" s="21"/>
      <c r="PC8" s="21"/>
      <c r="PD8" s="21"/>
      <c r="PE8" s="21"/>
      <c r="PF8" s="21"/>
      <c r="PG8" s="21"/>
      <c r="PH8" s="21"/>
      <c r="PI8" s="21"/>
      <c r="PJ8" s="21"/>
      <c r="PK8" s="21"/>
      <c r="PL8" s="21"/>
      <c r="PM8" s="21"/>
      <c r="PN8" s="21"/>
      <c r="PO8" s="21"/>
      <c r="PP8" s="21"/>
      <c r="PQ8" s="21"/>
      <c r="PR8" s="21"/>
      <c r="PS8" s="21"/>
      <c r="PT8" s="21"/>
      <c r="PU8" s="21"/>
      <c r="PV8" s="21"/>
      <c r="PW8" s="21"/>
      <c r="PX8" s="21"/>
      <c r="PY8" s="21"/>
      <c r="PZ8" s="21"/>
      <c r="QA8" s="21"/>
      <c r="QB8" s="21"/>
      <c r="QC8" s="21"/>
      <c r="QD8" s="21"/>
      <c r="QE8" s="21"/>
      <c r="QF8" s="21"/>
      <c r="QG8" s="21"/>
      <c r="QH8" s="21"/>
      <c r="QI8" s="21"/>
      <c r="QJ8" s="21"/>
      <c r="QK8" s="21"/>
      <c r="QL8" s="21"/>
      <c r="QM8" s="21"/>
      <c r="QN8" s="21"/>
      <c r="QO8" s="21"/>
      <c r="QP8" s="21"/>
      <c r="QQ8" s="21"/>
      <c r="QR8" s="21"/>
      <c r="QS8" s="21"/>
      <c r="QT8" s="21"/>
      <c r="QU8" s="21"/>
      <c r="QV8" s="21"/>
      <c r="QW8" s="21"/>
      <c r="QX8" s="21"/>
      <c r="QY8" s="21"/>
      <c r="QZ8" s="21"/>
      <c r="RA8" s="21"/>
      <c r="RB8" s="21"/>
      <c r="RC8" s="21"/>
      <c r="RD8" s="21"/>
      <c r="RE8" s="21"/>
      <c r="RF8" s="21"/>
      <c r="RG8" s="21"/>
      <c r="RH8" s="21"/>
      <c r="RI8" s="21"/>
      <c r="RJ8" s="21"/>
      <c r="RK8" s="21"/>
      <c r="RL8" s="21"/>
      <c r="RM8" s="21"/>
      <c r="RN8" s="21"/>
      <c r="RO8" s="21"/>
      <c r="RP8" s="21"/>
      <c r="RQ8" s="21"/>
      <c r="RR8" s="21"/>
      <c r="RS8" s="21"/>
      <c r="RT8" s="21"/>
      <c r="RU8" s="21"/>
      <c r="RV8" s="21"/>
      <c r="RW8" s="21"/>
      <c r="RX8" s="21"/>
      <c r="RY8" s="21"/>
      <c r="RZ8" s="21"/>
      <c r="SA8" s="21"/>
      <c r="SB8" s="21"/>
      <c r="SC8" s="21"/>
      <c r="SD8" s="21"/>
      <c r="SE8" s="21"/>
      <c r="SF8" s="21"/>
      <c r="SG8" s="21"/>
      <c r="SH8" s="21"/>
      <c r="SI8" s="21"/>
      <c r="SJ8" s="21"/>
      <c r="SK8" s="21"/>
      <c r="SL8" s="21"/>
      <c r="SM8" s="21"/>
      <c r="SN8" s="21"/>
      <c r="SO8" s="21"/>
      <c r="SP8" s="21"/>
      <c r="SQ8" s="21"/>
      <c r="SR8" s="21"/>
      <c r="SS8" s="21"/>
      <c r="ST8" s="21"/>
      <c r="SU8" s="21"/>
      <c r="SV8" s="21"/>
      <c r="SW8" s="21"/>
      <c r="SX8" s="21"/>
      <c r="SY8" s="21"/>
      <c r="SZ8" s="21"/>
      <c r="TA8" s="21"/>
      <c r="TB8" s="21"/>
      <c r="TC8" s="21"/>
      <c r="TD8" s="21"/>
      <c r="TE8" s="21"/>
      <c r="TF8" s="21"/>
      <c r="TG8" s="21"/>
      <c r="TH8" s="21"/>
      <c r="TI8" s="21"/>
      <c r="TJ8" s="21"/>
      <c r="TK8" s="21"/>
      <c r="TL8" s="21"/>
      <c r="TM8" s="21"/>
      <c r="TN8" s="21"/>
      <c r="TO8" s="21"/>
      <c r="TP8" s="21"/>
      <c r="TQ8" s="21"/>
      <c r="TR8" s="21"/>
      <c r="TS8" s="21"/>
      <c r="TT8" s="21"/>
      <c r="TU8" s="21"/>
      <c r="TV8" s="21"/>
      <c r="TW8" s="21"/>
      <c r="TX8" s="21"/>
      <c r="TY8" s="21"/>
      <c r="TZ8" s="21"/>
      <c r="UA8" s="21"/>
      <c r="UB8" s="21"/>
      <c r="UC8" s="21"/>
      <c r="UD8" s="21"/>
      <c r="UE8" s="21"/>
      <c r="UF8" s="21"/>
      <c r="UG8" s="21"/>
      <c r="UH8" s="21"/>
      <c r="UI8" s="21"/>
      <c r="UJ8" s="21"/>
      <c r="UK8" s="21"/>
      <c r="UL8" s="21"/>
      <c r="UM8" s="21"/>
      <c r="UN8" s="21"/>
      <c r="UO8" s="21"/>
      <c r="UP8" s="21"/>
      <c r="UQ8" s="21"/>
      <c r="UR8" s="21"/>
      <c r="US8" s="21"/>
      <c r="UT8" s="21"/>
      <c r="UU8" s="21"/>
      <c r="UV8" s="21"/>
      <c r="UW8" s="21"/>
      <c r="UX8" s="21"/>
      <c r="UY8" s="21"/>
      <c r="UZ8" s="21"/>
      <c r="VA8" s="21"/>
      <c r="VB8" s="21"/>
      <c r="VC8" s="21"/>
      <c r="VD8" s="21"/>
      <c r="VE8" s="21"/>
      <c r="VF8" s="21"/>
      <c r="VG8" s="21"/>
      <c r="VH8" s="21"/>
      <c r="VI8" s="21"/>
      <c r="VJ8" s="21"/>
      <c r="VK8" s="21"/>
      <c r="VL8" s="21"/>
      <c r="VM8" s="21"/>
      <c r="VN8" s="21"/>
      <c r="VO8" s="21"/>
      <c r="VP8" s="21"/>
      <c r="VQ8" s="21"/>
      <c r="VR8" s="21"/>
      <c r="VS8" s="21"/>
      <c r="VT8" s="21"/>
      <c r="VU8" s="21"/>
      <c r="VV8" s="21"/>
      <c r="VW8" s="21"/>
      <c r="VX8" s="21"/>
      <c r="VY8" s="21"/>
      <c r="VZ8" s="21"/>
      <c r="WA8" s="21"/>
      <c r="WB8" s="21"/>
      <c r="WC8" s="21"/>
      <c r="WD8" s="21"/>
      <c r="WE8" s="21"/>
      <c r="WF8" s="21"/>
      <c r="WG8" s="21"/>
      <c r="WH8" s="21"/>
      <c r="WI8" s="21"/>
      <c r="WJ8" s="21"/>
      <c r="WK8" s="21"/>
      <c r="WL8" s="21"/>
      <c r="WM8" s="21"/>
      <c r="WN8" s="21"/>
      <c r="WO8" s="21"/>
      <c r="WP8" s="21"/>
      <c r="WQ8" s="21"/>
      <c r="WR8" s="21"/>
      <c r="WS8" s="21"/>
      <c r="WT8" s="21"/>
      <c r="WU8" s="21"/>
      <c r="WV8" s="21"/>
      <c r="WW8" s="21"/>
      <c r="WX8" s="21"/>
      <c r="WY8" s="21"/>
      <c r="WZ8" s="21"/>
      <c r="XA8" s="21"/>
      <c r="XB8" s="21"/>
      <c r="XC8" s="21"/>
      <c r="XD8" s="21"/>
      <c r="XE8" s="21"/>
      <c r="XF8" s="21"/>
      <c r="XG8" s="21"/>
      <c r="XH8" s="21"/>
      <c r="XI8" s="21"/>
      <c r="XJ8" s="21"/>
      <c r="XK8" s="21"/>
      <c r="XL8" s="21"/>
      <c r="XM8" s="21"/>
      <c r="XN8" s="21"/>
      <c r="XO8" s="21"/>
      <c r="XP8" s="21"/>
      <c r="XQ8" s="21"/>
      <c r="XR8" s="21"/>
      <c r="XS8" s="21"/>
      <c r="XT8" s="21"/>
      <c r="XU8" s="21"/>
      <c r="XV8" s="21"/>
      <c r="XW8" s="21"/>
      <c r="XX8" s="21"/>
      <c r="XY8" s="21"/>
      <c r="XZ8" s="21"/>
      <c r="YA8" s="21"/>
      <c r="YB8" s="21"/>
      <c r="YC8" s="21"/>
      <c r="YD8" s="21"/>
      <c r="YE8" s="21"/>
      <c r="YF8" s="21"/>
      <c r="YG8" s="21"/>
      <c r="YH8" s="21"/>
      <c r="YI8" s="21"/>
      <c r="YJ8" s="21"/>
      <c r="YK8" s="21"/>
      <c r="YL8" s="21"/>
      <c r="YM8" s="21"/>
      <c r="YN8" s="21"/>
      <c r="YO8" s="21"/>
      <c r="YP8" s="21"/>
      <c r="YQ8" s="21"/>
      <c r="YR8" s="21"/>
      <c r="YS8" s="21"/>
      <c r="YT8" s="21"/>
      <c r="YU8" s="21"/>
      <c r="YV8" s="21"/>
      <c r="YW8" s="21"/>
      <c r="YX8" s="21"/>
      <c r="YY8" s="21"/>
      <c r="YZ8" s="21"/>
      <c r="ZA8" s="21"/>
      <c r="ZB8" s="21"/>
      <c r="ZC8" s="21"/>
      <c r="ZD8" s="21"/>
      <c r="ZE8" s="21"/>
      <c r="ZF8" s="21"/>
      <c r="ZG8" s="21"/>
      <c r="ZH8" s="21"/>
      <c r="ZI8" s="21"/>
      <c r="ZJ8" s="21"/>
      <c r="ZK8" s="21"/>
      <c r="ZL8" s="21"/>
      <c r="ZM8" s="21"/>
      <c r="ZN8" s="21"/>
      <c r="ZO8" s="21"/>
      <c r="ZP8" s="21"/>
      <c r="ZQ8" s="21"/>
      <c r="ZR8" s="21"/>
      <c r="ZS8" s="21"/>
      <c r="ZT8" s="21"/>
      <c r="ZU8" s="21"/>
      <c r="ZV8" s="21"/>
      <c r="ZW8" s="21"/>
      <c r="ZX8" s="21"/>
      <c r="ZY8" s="21"/>
      <c r="ZZ8" s="21"/>
      <c r="AAA8" s="21"/>
      <c r="AAB8" s="21"/>
      <c r="AAC8" s="21"/>
      <c r="AAD8" s="21"/>
      <c r="AAE8" s="21"/>
      <c r="AAF8" s="21"/>
      <c r="AAG8" s="21"/>
      <c r="AAH8" s="21"/>
      <c r="AAI8" s="21"/>
      <c r="AAJ8" s="21"/>
      <c r="AAK8" s="21"/>
      <c r="AAL8" s="21"/>
      <c r="AAM8" s="21"/>
      <c r="AAN8" s="21"/>
      <c r="AAO8" s="21"/>
      <c r="AAP8" s="21"/>
      <c r="AAQ8" s="21"/>
      <c r="AAR8" s="21"/>
      <c r="AAS8" s="21"/>
      <c r="AAT8" s="21"/>
      <c r="AAU8" s="21"/>
      <c r="AAV8" s="21"/>
      <c r="AAW8" s="21"/>
      <c r="AAX8" s="21"/>
      <c r="AAY8" s="21"/>
      <c r="AAZ8" s="21"/>
      <c r="ABA8" s="21"/>
      <c r="ABB8" s="21"/>
      <c r="ABC8" s="21"/>
      <c r="ABD8" s="21"/>
      <c r="ABE8" s="21"/>
      <c r="ABF8" s="21"/>
      <c r="ABG8" s="21"/>
      <c r="ABH8" s="21"/>
      <c r="ABI8" s="21"/>
      <c r="ABJ8" s="21"/>
      <c r="ABK8" s="21"/>
      <c r="ABL8" s="21"/>
      <c r="ABM8" s="21"/>
      <c r="ABN8" s="21"/>
      <c r="ABO8" s="21"/>
      <c r="ABP8" s="21"/>
      <c r="ABQ8" s="21"/>
      <c r="ABR8" s="21"/>
      <c r="ABS8" s="21"/>
      <c r="ABT8" s="21"/>
      <c r="ABU8" s="21"/>
      <c r="ABV8" s="21"/>
      <c r="ABW8" s="21"/>
      <c r="ABX8" s="21"/>
      <c r="ABY8" s="21"/>
      <c r="ABZ8" s="21"/>
      <c r="ACA8" s="21"/>
      <c r="ACB8" s="21"/>
      <c r="ACC8" s="21"/>
      <c r="ACD8" s="21"/>
      <c r="ACE8" s="21"/>
      <c r="ACF8" s="21"/>
      <c r="ACG8" s="21"/>
      <c r="ACH8" s="21"/>
      <c r="ACI8" s="21"/>
      <c r="ACJ8" s="21"/>
      <c r="ACK8" s="21"/>
      <c r="ACL8" s="21"/>
      <c r="ACM8" s="21"/>
      <c r="ACN8" s="21"/>
      <c r="ACO8" s="21"/>
      <c r="ACP8" s="21"/>
      <c r="ACQ8" s="21"/>
      <c r="ACR8" s="21"/>
      <c r="ACS8" s="21"/>
      <c r="ACT8" s="21"/>
      <c r="ACU8" s="21"/>
      <c r="ACV8" s="21"/>
      <c r="ACW8" s="21"/>
      <c r="ACX8" s="21"/>
      <c r="ACY8" s="21"/>
      <c r="ACZ8" s="21"/>
      <c r="ADA8" s="21"/>
      <c r="ADB8" s="21"/>
      <c r="ADC8" s="21"/>
      <c r="ADD8" s="21"/>
      <c r="ADE8" s="21"/>
      <c r="ADF8" s="21"/>
      <c r="ADG8" s="21"/>
      <c r="ADH8" s="21"/>
      <c r="ADI8" s="21"/>
      <c r="ADJ8" s="21"/>
      <c r="ADK8" s="21"/>
      <c r="ADL8" s="21"/>
      <c r="ADM8" s="21"/>
      <c r="ADN8" s="21"/>
      <c r="ADO8" s="21"/>
      <c r="ADP8" s="21"/>
      <c r="ADQ8" s="21"/>
      <c r="ADR8" s="21"/>
      <c r="ADS8" s="21"/>
      <c r="ADT8" s="21"/>
      <c r="ADU8" s="21"/>
      <c r="ADV8" s="21"/>
      <c r="ADW8" s="21"/>
      <c r="ADX8" s="21"/>
      <c r="ADY8" s="21"/>
      <c r="ADZ8" s="21"/>
      <c r="AEA8" s="21"/>
      <c r="AEB8" s="21"/>
      <c r="AEC8" s="21"/>
      <c r="AED8" s="21"/>
      <c r="AEE8" s="21"/>
      <c r="AEF8" s="21"/>
      <c r="AEG8" s="21"/>
      <c r="AEH8" s="21"/>
      <c r="AEI8" s="21"/>
      <c r="AEJ8" s="21"/>
      <c r="AEK8" s="21"/>
      <c r="AEL8" s="21"/>
      <c r="AEM8" s="21"/>
      <c r="AEN8" s="21"/>
      <c r="AEO8" s="21"/>
      <c r="AEP8" s="21"/>
      <c r="AEQ8" s="21"/>
      <c r="AER8" s="21"/>
      <c r="AES8" s="21"/>
      <c r="AET8" s="21"/>
      <c r="AEU8" s="21"/>
      <c r="AEV8" s="21"/>
      <c r="AEW8" s="21"/>
      <c r="AEX8" s="21"/>
      <c r="AEY8" s="21"/>
      <c r="AEZ8" s="21"/>
      <c r="AFA8" s="21"/>
      <c r="AFB8" s="21"/>
      <c r="AFC8" s="21"/>
      <c r="AFD8" s="21"/>
      <c r="AFE8" s="21"/>
      <c r="AFF8" s="21"/>
      <c r="AFG8" s="21"/>
      <c r="AFH8" s="21"/>
      <c r="AFI8" s="21"/>
      <c r="AFJ8" s="21"/>
      <c r="AFK8" s="21"/>
      <c r="AFL8" s="21"/>
      <c r="AFM8" s="21"/>
      <c r="AFN8" s="21"/>
      <c r="AFO8" s="21"/>
      <c r="AFP8" s="21"/>
      <c r="AFQ8" s="21"/>
      <c r="AFR8" s="21"/>
      <c r="AFS8" s="21"/>
      <c r="AFT8" s="21"/>
      <c r="AFU8" s="21"/>
      <c r="AFV8" s="21"/>
      <c r="AFW8" s="21"/>
      <c r="AFX8" s="21"/>
      <c r="AFY8" s="21"/>
      <c r="AFZ8" s="21"/>
      <c r="AGA8" s="21"/>
      <c r="AGB8" s="21"/>
      <c r="AGC8" s="21"/>
      <c r="AGD8" s="21"/>
      <c r="AGE8" s="21"/>
      <c r="AGF8" s="21"/>
      <c r="AGG8" s="21"/>
      <c r="AGH8" s="21"/>
      <c r="AGI8" s="21"/>
      <c r="AGJ8" s="21"/>
      <c r="AGK8" s="21"/>
      <c r="AGL8" s="21"/>
      <c r="AGM8" s="21"/>
      <c r="AGN8" s="21"/>
      <c r="AGO8" s="21"/>
      <c r="AGP8" s="21"/>
      <c r="AGQ8" s="21"/>
      <c r="AGR8" s="21"/>
      <c r="AGS8" s="21"/>
      <c r="AGT8" s="21"/>
      <c r="AGU8" s="21"/>
      <c r="AGV8" s="21"/>
      <c r="AGW8" s="21"/>
      <c r="AGX8" s="21"/>
      <c r="AGY8" s="21"/>
      <c r="AGZ8" s="21"/>
      <c r="AHA8" s="21"/>
      <c r="AHB8" s="21"/>
      <c r="AHC8" s="21"/>
      <c r="AHD8" s="21"/>
      <c r="AHE8" s="21"/>
      <c r="AHF8" s="21"/>
      <c r="AHG8" s="21"/>
      <c r="AHH8" s="21"/>
      <c r="AHI8" s="21"/>
      <c r="AHJ8" s="21"/>
      <c r="AHK8" s="21"/>
      <c r="AHL8" s="21"/>
      <c r="AHM8" s="21"/>
      <c r="AHN8" s="21"/>
      <c r="AHO8" s="21"/>
      <c r="AHP8" s="21"/>
      <c r="AHQ8" s="21"/>
      <c r="AHR8" s="21"/>
      <c r="AHS8" s="21"/>
      <c r="AHT8" s="21"/>
      <c r="AHU8" s="21"/>
      <c r="AHV8" s="21"/>
      <c r="AHW8" s="21"/>
      <c r="AHX8" s="21"/>
      <c r="AHY8" s="21"/>
      <c r="AHZ8" s="21"/>
      <c r="AIA8" s="21"/>
      <c r="AIB8" s="21"/>
      <c r="AIC8" s="21"/>
      <c r="AID8" s="21"/>
      <c r="AIE8" s="21"/>
      <c r="AIF8" s="21"/>
      <c r="AIG8" s="21"/>
      <c r="AIH8" s="21"/>
      <c r="AII8" s="21"/>
      <c r="AIJ8" s="21"/>
      <c r="AIK8" s="21"/>
      <c r="AIL8" s="21"/>
      <c r="AIM8" s="21"/>
      <c r="AIN8" s="21"/>
      <c r="AIO8" s="21"/>
      <c r="AIP8" s="21"/>
      <c r="AIQ8" s="21"/>
      <c r="AIR8" s="21"/>
      <c r="AIS8" s="21"/>
      <c r="AIT8" s="21"/>
      <c r="AIU8" s="21"/>
      <c r="AIV8" s="21"/>
      <c r="AIW8" s="21"/>
      <c r="AIX8" s="21"/>
      <c r="AIY8" s="22"/>
    </row>
    <row r="9" spans="1:935" ht="49" thickBot="1" x14ac:dyDescent="0.25">
      <c r="C9"/>
      <c r="D9"/>
      <c r="K9" s="52"/>
      <c r="L9" s="52"/>
      <c r="Z9" s="36" t="s">
        <v>192</v>
      </c>
      <c r="AA9" s="49">
        <f>AVERAGE(AA7:AA8)</f>
        <v>0.27500000000000002</v>
      </c>
      <c r="AD9" s="36" t="s">
        <v>192</v>
      </c>
      <c r="AE9" s="49" t="e">
        <f>AVERAGE(AE6:AE8)</f>
        <v>#DIV/0!</v>
      </c>
    </row>
    <row r="10" spans="1:935" x14ac:dyDescent="0.2">
      <c r="C10" s="18"/>
      <c r="D10" s="18"/>
      <c r="K10" s="52"/>
      <c r="U10" s="10"/>
    </row>
    <row r="11" spans="1:935" x14ac:dyDescent="0.2">
      <c r="C11" s="18"/>
      <c r="D11" s="18"/>
    </row>
    <row r="12" spans="1:935" x14ac:dyDescent="0.2">
      <c r="C12" s="18"/>
      <c r="D12" s="18"/>
    </row>
    <row r="13" spans="1:935" x14ac:dyDescent="0.2">
      <c r="C13" s="2"/>
      <c r="D13" s="2"/>
      <c r="AA13" s="11"/>
    </row>
    <row r="14" spans="1:935" x14ac:dyDescent="0.2">
      <c r="C14" s="2"/>
      <c r="D14" s="2"/>
      <c r="AA14" s="12"/>
    </row>
    <row r="15" spans="1:935" x14ac:dyDescent="0.2">
      <c r="C15" s="2"/>
      <c r="D15" s="2"/>
    </row>
    <row r="16" spans="1:935" x14ac:dyDescent="0.2">
      <c r="C16" s="2"/>
      <c r="D16" s="2"/>
    </row>
    <row r="17" spans="3:4" x14ac:dyDescent="0.2">
      <c r="C17" s="2"/>
      <c r="D17" s="2"/>
    </row>
    <row r="18" spans="3:4" x14ac:dyDescent="0.2">
      <c r="C18" s="2"/>
      <c r="D18" s="2"/>
    </row>
    <row r="19" spans="3:4" x14ac:dyDescent="0.2">
      <c r="C19" s="2"/>
      <c r="D19" s="2"/>
    </row>
    <row r="20" spans="3:4" x14ac:dyDescent="0.2">
      <c r="C20" s="2"/>
      <c r="D20" s="2"/>
    </row>
    <row r="21" spans="3:4" x14ac:dyDescent="0.2">
      <c r="C21" s="2"/>
      <c r="D21" s="2"/>
    </row>
    <row r="22" spans="3:4" x14ac:dyDescent="0.2">
      <c r="C22" s="2"/>
      <c r="D22" s="2"/>
    </row>
    <row r="23" spans="3:4" x14ac:dyDescent="0.2">
      <c r="C23" s="2"/>
      <c r="D23" s="2"/>
    </row>
    <row r="24" spans="3:4" x14ac:dyDescent="0.2">
      <c r="C24" s="2"/>
      <c r="D24" s="2"/>
    </row>
    <row r="25" spans="3:4" x14ac:dyDescent="0.2">
      <c r="C25" s="2"/>
      <c r="D25" s="2"/>
    </row>
    <row r="26" spans="3:4" x14ac:dyDescent="0.2">
      <c r="C26" s="2"/>
      <c r="D26" s="2"/>
    </row>
    <row r="27" spans="3:4" x14ac:dyDescent="0.2">
      <c r="C27" s="2"/>
      <c r="D27" s="2"/>
    </row>
    <row r="28" spans="3:4" x14ac:dyDescent="0.2">
      <c r="C28" s="2"/>
      <c r="D28" s="2"/>
    </row>
    <row r="29" spans="3:4" x14ac:dyDescent="0.2">
      <c r="C29" s="2"/>
      <c r="D29" s="2"/>
    </row>
    <row r="30" spans="3:4" x14ac:dyDescent="0.2">
      <c r="C30" s="2"/>
      <c r="D30" s="2"/>
    </row>
    <row r="31" spans="3:4" x14ac:dyDescent="0.2">
      <c r="C31" s="2"/>
      <c r="D31" s="2"/>
    </row>
    <row r="32" spans="3:4" x14ac:dyDescent="0.2">
      <c r="C32" s="2"/>
      <c r="D32" s="2"/>
    </row>
    <row r="33" spans="3:4" x14ac:dyDescent="0.2">
      <c r="C33" s="2"/>
      <c r="D33" s="2"/>
    </row>
    <row r="34" spans="3:4" x14ac:dyDescent="0.2">
      <c r="C34" s="2"/>
      <c r="D34" s="2"/>
    </row>
    <row r="35" spans="3:4" x14ac:dyDescent="0.2">
      <c r="C35" s="2"/>
      <c r="D35" s="2"/>
    </row>
    <row r="36" spans="3:4" x14ac:dyDescent="0.2">
      <c r="C36" s="2"/>
      <c r="D36" s="2"/>
    </row>
    <row r="37" spans="3:4" x14ac:dyDescent="0.2">
      <c r="C37" s="2"/>
      <c r="D37" s="2"/>
    </row>
    <row r="38" spans="3:4" x14ac:dyDescent="0.2">
      <c r="C38" s="2"/>
      <c r="D38" s="2"/>
    </row>
    <row r="39" spans="3:4" x14ac:dyDescent="0.2">
      <c r="C39" s="2"/>
      <c r="D39" s="2"/>
    </row>
    <row r="40" spans="3:4" x14ac:dyDescent="0.2">
      <c r="C40" s="2"/>
      <c r="D40" s="2"/>
    </row>
    <row r="41" spans="3:4" x14ac:dyDescent="0.2">
      <c r="C41" s="2"/>
      <c r="D41" s="2"/>
    </row>
    <row r="42" spans="3:4" x14ac:dyDescent="0.2">
      <c r="C42" s="2"/>
      <c r="D42" s="2"/>
    </row>
    <row r="43" spans="3:4" x14ac:dyDescent="0.2">
      <c r="C43" s="2"/>
      <c r="D43" s="2"/>
    </row>
  </sheetData>
  <mergeCells count="25">
    <mergeCell ref="E5:F5"/>
    <mergeCell ref="G5:H5"/>
    <mergeCell ref="K5:K6"/>
    <mergeCell ref="Y5:AB5"/>
    <mergeCell ref="AC5:AF5"/>
    <mergeCell ref="A7:A8"/>
    <mergeCell ref="B7:B8"/>
    <mergeCell ref="E7:E8"/>
    <mergeCell ref="G7:G8"/>
    <mergeCell ref="H7:H8"/>
    <mergeCell ref="C5:D5"/>
    <mergeCell ref="C7:C8"/>
    <mergeCell ref="D7:D8"/>
    <mergeCell ref="J5:J6"/>
    <mergeCell ref="X7:X8"/>
    <mergeCell ref="I7:I8"/>
    <mergeCell ref="J7:J8"/>
    <mergeCell ref="K7:K8"/>
    <mergeCell ref="E1:X3"/>
    <mergeCell ref="A4:K4"/>
    <mergeCell ref="L4:Q5"/>
    <mergeCell ref="R4:W5"/>
    <mergeCell ref="A5:B5"/>
    <mergeCell ref="X4:X5"/>
    <mergeCell ref="Y4:AF4"/>
  </mergeCells>
  <pageMargins left="0.7" right="0.7" top="0.75" bottom="0.75" header="0.3" footer="0.3"/>
  <pageSetup orientation="landscape"/>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a91d785-2c90-43d2-acd6-4207220cd395">
      <Terms xmlns="http://schemas.microsoft.com/office/infopath/2007/PartnerControls"/>
    </lcf76f155ced4ddcb4097134ff3c332f>
    <TaxCatchAll xmlns="313dc85d-5bab-4eeb-86ad-9e619537987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3ACE412479EB8A4C9DB946EA657AD4AB" ma:contentTypeVersion="18" ma:contentTypeDescription="Crear nuevo documento." ma:contentTypeScope="" ma:versionID="15715e242c6e7aafc5f861d74d05e25d">
  <xsd:schema xmlns:xsd="http://www.w3.org/2001/XMLSchema" xmlns:xs="http://www.w3.org/2001/XMLSchema" xmlns:p="http://schemas.microsoft.com/office/2006/metadata/properties" xmlns:ns2="313dc85d-5bab-4eeb-86ad-9e619537987a" xmlns:ns3="ea91d785-2c90-43d2-acd6-4207220cd395" targetNamespace="http://schemas.microsoft.com/office/2006/metadata/properties" ma:root="true" ma:fieldsID="d1fca03d9461289ab2006a2ebe4ecbd5" ns2:_="" ns3:_="">
    <xsd:import namespace="313dc85d-5bab-4eeb-86ad-9e619537987a"/>
    <xsd:import namespace="ea91d785-2c90-43d2-acd6-4207220cd39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element ref="ns3:MediaServiceSearchProperties" minOccurs="0"/>
                <xsd:element ref="ns3:MediaServiceLocation"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3dc85d-5bab-4eeb-86ad-9e619537987a"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411589bd-d1c8-4abd-94a2-ee9e95418c7c}" ma:internalName="TaxCatchAll" ma:showField="CatchAllData" ma:web="313dc85d-5bab-4eeb-86ad-9e619537987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a91d785-2c90-43d2-acd6-4207220cd39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fdc7f6f-3be3-4e08-9ed6-0e434c3b9f1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element name="MediaServiceBillingMetadata" ma:index="25"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5CB1DF7-FDE8-4B45-B5C7-7F3FD015FC69}">
  <ds:schemaRefs>
    <ds:schemaRef ds:uri="http://schemas.microsoft.com/office/2006/metadata/properties"/>
    <ds:schemaRef ds:uri="http://schemas.microsoft.com/office/infopath/2007/PartnerControls"/>
    <ds:schemaRef ds:uri="ea91d785-2c90-43d2-acd6-4207220cd395"/>
    <ds:schemaRef ds:uri="313dc85d-5bab-4eeb-86ad-9e619537987a"/>
  </ds:schemaRefs>
</ds:datastoreItem>
</file>

<file path=customXml/itemProps2.xml><?xml version="1.0" encoding="utf-8"?>
<ds:datastoreItem xmlns:ds="http://schemas.openxmlformats.org/officeDocument/2006/customXml" ds:itemID="{971AA9F5-3B54-420F-9E3B-76B7A3259D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3dc85d-5bab-4eeb-86ad-9e619537987a"/>
    <ds:schemaRef ds:uri="ea91d785-2c90-43d2-acd6-4207220cd39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EA7F9F-CA20-4CF2-AC21-A949450DA2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18</vt:i4>
      </vt:variant>
    </vt:vector>
  </HeadingPairs>
  <TitlesOfParts>
    <vt:vector size="18" baseType="lpstr">
      <vt:lpstr>ODS</vt:lpstr>
      <vt:lpstr>Gráficas</vt:lpstr>
      <vt:lpstr>Metas</vt:lpstr>
      <vt:lpstr>Objetivos est</vt:lpstr>
      <vt:lpstr>Consolidado</vt:lpstr>
      <vt:lpstr>OAP</vt:lpstr>
      <vt:lpstr>OAJ</vt:lpstr>
      <vt:lpstr>OTI</vt:lpstr>
      <vt:lpstr>Comunicaciones</vt:lpstr>
      <vt:lpstr>Control Interno</vt:lpstr>
      <vt:lpstr>SAF</vt:lpstr>
      <vt:lpstr>SMPCA</vt:lpstr>
      <vt:lpstr>Sub.Evaluación LA</vt:lpstr>
      <vt:lpstr>Sub.Seguimiento LA</vt:lpstr>
      <vt:lpstr>SIPTA</vt:lpstr>
      <vt:lpstr>OCDI</vt:lpstr>
      <vt:lpstr>Graficas</vt:lpstr>
      <vt:lpstr>Tablas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Edith Jazmin Torres Rodríguez</dc:creator>
  <cp:keywords/>
  <dc:description/>
  <cp:lastModifiedBy>Freddy Mauricio Camargo</cp:lastModifiedBy>
  <cp:revision/>
  <dcterms:created xsi:type="dcterms:W3CDTF">2020-04-23T16:18:23Z</dcterms:created>
  <dcterms:modified xsi:type="dcterms:W3CDTF">2025-08-05T20:09:43Z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0x0101003ACE412479EB8A4C9DB946EA657AD4AB</vt:lpwstr>
  </property>
  <property fmtid="{D5CDD505-2E9C-101B-9397-08002B2CF9AE}" pid="3" name="MediaServiceImageTags">
    <vt:lpwstr/>
  </property>
</Properties>
</file>