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26"/>
  <workbookPr defaultThemeVersion="202300"/>
  <mc:AlternateContent xmlns:mc="http://schemas.openxmlformats.org/markup-compatibility/2006">
    <mc:Choice Requires="x15">
      <x15ac:absPath xmlns:x15ac="http://schemas.microsoft.com/office/spreadsheetml/2010/11/ac" url="https://uredu-my.sharepoint.com/personal/angelicam_castillo_urosario_edu_co/Documents/ANLA/Programa Transparencia/2026/"/>
    </mc:Choice>
  </mc:AlternateContent>
  <xr:revisionPtr revIDLastSave="73" documentId="8_{653DDAF2-6442-064A-BE17-5F6AD989B08D}" xr6:coauthVersionLast="47" xr6:coauthVersionMax="47" xr10:uidLastSave="{A4BAF93B-1068-064F-BE80-2943464B851B}"/>
  <bookViews>
    <workbookView xWindow="0" yWindow="600" windowWidth="31060" windowHeight="24600" activeTab="1" xr2:uid="{0C4D2D95-922E-4780-BADE-CBCE8DB39889}"/>
  </bookViews>
  <sheets>
    <sheet name="Consolidado" sheetId="7" r:id="rId1"/>
    <sheet name="Plan de acción PTEP" sheetId="4" r:id="rId2"/>
    <sheet name="Estra Rendicion de Cuentas" sheetId="5" r:id="rId3"/>
    <sheet name="Estrategia Racionalización trám" sheetId="6" r:id="rId4"/>
  </sheets>
  <externalReferences>
    <externalReference r:id="rId5"/>
  </externalReferences>
  <definedNames>
    <definedName name="_xlnm._FilterDatabase" localSheetId="2" hidden="1">'Estra Rendicion de Cuentas'!$A$6:$J$29</definedName>
    <definedName name="_xlnm._FilterDatabase" localSheetId="1" hidden="1">'Plan de acción PTEP'!$A$4:$L$21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7" i="5" l="1" a="1"/>
  <c r="C7" i="5" s="1"/>
  <c r="AD6" i="4"/>
  <c r="L28" i="5"/>
  <c r="L27" i="5"/>
  <c r="L25" i="5"/>
  <c r="L16" i="5"/>
  <c r="L17" i="5"/>
  <c r="L18" i="5"/>
  <c r="L19" i="5"/>
  <c r="L20" i="5"/>
  <c r="L21" i="5"/>
  <c r="L22" i="5"/>
  <c r="L23" i="5"/>
  <c r="L24" i="5"/>
  <c r="L15" i="5"/>
  <c r="AJ11" i="5"/>
  <c r="AD11" i="5"/>
  <c r="X11" i="5"/>
  <c r="R26" i="5"/>
  <c r="R25" i="5"/>
  <c r="AJ26" i="5"/>
  <c r="AJ25" i="5"/>
  <c r="AD26" i="5"/>
  <c r="AD25" i="5"/>
  <c r="X26" i="5"/>
  <c r="X25" i="5"/>
  <c r="AJ28" i="5"/>
  <c r="AJ27" i="5"/>
  <c r="AJ24" i="5"/>
  <c r="AJ23" i="5"/>
  <c r="AJ22" i="5"/>
  <c r="AJ21" i="5"/>
  <c r="AJ20" i="5"/>
  <c r="AJ19" i="5"/>
  <c r="AJ18" i="5"/>
  <c r="AJ17" i="5"/>
  <c r="AJ16" i="5"/>
  <c r="AJ15" i="5"/>
  <c r="AJ14" i="5"/>
  <c r="AJ13" i="5"/>
  <c r="AJ10" i="5"/>
  <c r="AJ9" i="5"/>
  <c r="AJ8" i="5"/>
  <c r="AJ7" i="5"/>
  <c r="AD28" i="5"/>
  <c r="AD27" i="5"/>
  <c r="AD24" i="5"/>
  <c r="AD23" i="5"/>
  <c r="AD22" i="5"/>
  <c r="AD21" i="5"/>
  <c r="AD20" i="5"/>
  <c r="AD19" i="5"/>
  <c r="AD18" i="5"/>
  <c r="AD17" i="5"/>
  <c r="AD16" i="5"/>
  <c r="AD15" i="5"/>
  <c r="AD14" i="5"/>
  <c r="AD13" i="5"/>
  <c r="AD10" i="5"/>
  <c r="AD9" i="5"/>
  <c r="AD8" i="5"/>
  <c r="AD7" i="5"/>
  <c r="X28" i="5"/>
  <c r="X27" i="5"/>
  <c r="X14" i="5"/>
  <c r="X15" i="5"/>
  <c r="X16" i="5"/>
  <c r="X17" i="5"/>
  <c r="X18" i="5"/>
  <c r="X19" i="5"/>
  <c r="X20" i="5"/>
  <c r="X21" i="5"/>
  <c r="X22" i="5"/>
  <c r="X23" i="5"/>
  <c r="X24" i="5"/>
  <c r="X13" i="5"/>
  <c r="X8" i="5"/>
  <c r="X9" i="5"/>
  <c r="X10" i="5"/>
  <c r="X7" i="5"/>
  <c r="AH29" i="5"/>
  <c r="AB29" i="5"/>
  <c r="R8" i="5"/>
  <c r="R9" i="5"/>
  <c r="R10" i="5"/>
  <c r="R11" i="5"/>
  <c r="R13" i="5"/>
  <c r="R14" i="5"/>
  <c r="R15" i="5"/>
  <c r="R16" i="5"/>
  <c r="R17" i="5"/>
  <c r="R18" i="5"/>
  <c r="R19" i="5"/>
  <c r="R20" i="5"/>
  <c r="R21" i="5"/>
  <c r="R22" i="5"/>
  <c r="R23" i="5"/>
  <c r="R24" i="5"/>
  <c r="R27" i="5"/>
  <c r="R28" i="5"/>
  <c r="R7" i="5"/>
  <c r="P29" i="5"/>
  <c r="L14" i="5"/>
  <c r="L13" i="5"/>
  <c r="L8" i="5"/>
  <c r="L9" i="5"/>
  <c r="L10" i="5"/>
  <c r="L11" i="5"/>
  <c r="L7" i="5"/>
  <c r="K15" i="5"/>
  <c r="K13" i="5"/>
  <c r="K7" i="5"/>
  <c r="K29" i="5" s="1"/>
  <c r="Q21" i="4"/>
  <c r="AC21" i="4"/>
  <c r="AI21" i="4"/>
  <c r="W21" i="4"/>
  <c r="AH6" i="4"/>
  <c r="AH15" i="4"/>
  <c r="AH19" i="4"/>
  <c r="AH14" i="4"/>
  <c r="AB15" i="4"/>
  <c r="AB6" i="4"/>
  <c r="AB19" i="4"/>
  <c r="AB14" i="4"/>
  <c r="V19" i="4"/>
  <c r="V15" i="4"/>
  <c r="V6" i="4"/>
  <c r="V14" i="4"/>
  <c r="P19" i="4"/>
  <c r="P15" i="4"/>
  <c r="P6" i="4"/>
  <c r="P14" i="4"/>
  <c r="AJ20" i="4"/>
  <c r="AJ19" i="4"/>
  <c r="AJ18" i="4"/>
  <c r="AJ17" i="4"/>
  <c r="AJ16" i="4"/>
  <c r="AJ15" i="4"/>
  <c r="AJ14" i="4"/>
  <c r="AJ13" i="4"/>
  <c r="AJ12" i="4"/>
  <c r="AJ11" i="4"/>
  <c r="AJ10" i="4"/>
  <c r="AJ9" i="4"/>
  <c r="AJ8" i="4"/>
  <c r="AJ7" i="4"/>
  <c r="AJ6" i="4"/>
  <c r="AD20" i="4"/>
  <c r="AD19" i="4"/>
  <c r="AD18" i="4"/>
  <c r="AD17" i="4"/>
  <c r="AD16" i="4"/>
  <c r="AD15" i="4"/>
  <c r="AD14" i="4"/>
  <c r="AD13" i="4"/>
  <c r="AD12" i="4"/>
  <c r="AD11" i="4"/>
  <c r="AD10" i="4"/>
  <c r="AD9" i="4"/>
  <c r="AD8" i="4"/>
  <c r="AD7" i="4"/>
  <c r="X20" i="4"/>
  <c r="X19" i="4"/>
  <c r="X18" i="4"/>
  <c r="X17" i="4"/>
  <c r="X16" i="4"/>
  <c r="X15" i="4"/>
  <c r="X14" i="4"/>
  <c r="X13" i="4"/>
  <c r="X12" i="4"/>
  <c r="X11" i="4"/>
  <c r="X10" i="4"/>
  <c r="X9" i="4"/>
  <c r="X8" i="4"/>
  <c r="X7" i="4"/>
  <c r="X6" i="4"/>
  <c r="R14" i="4"/>
  <c r="R15" i="4"/>
  <c r="R16" i="4"/>
  <c r="R17" i="4"/>
  <c r="R18" i="4"/>
  <c r="R19" i="4"/>
  <c r="R20" i="4"/>
  <c r="R6" i="4"/>
  <c r="R7" i="4"/>
  <c r="R8" i="4"/>
  <c r="R9" i="4"/>
  <c r="R10" i="4"/>
  <c r="R11" i="4"/>
  <c r="R12" i="4"/>
  <c r="R13" i="4"/>
  <c r="E21" i="4"/>
  <c r="Q32" i="6"/>
  <c r="S32" i="6"/>
  <c r="T32" i="6"/>
  <c r="Z32" i="6"/>
  <c r="AB32" i="6"/>
  <c r="AC32" i="6"/>
  <c r="AI32" i="6"/>
  <c r="AK32" i="6"/>
  <c r="AL32" i="6"/>
  <c r="AR32" i="6"/>
  <c r="AT32" i="6"/>
  <c r="AU32" i="6"/>
  <c r="AX32" i="6"/>
  <c r="AY32" i="6"/>
  <c r="Q42" i="6"/>
  <c r="S42" i="6"/>
  <c r="T42" i="6"/>
  <c r="Z42" i="6"/>
  <c r="AB42" i="6"/>
  <c r="AC42" i="6"/>
  <c r="AI42" i="6"/>
  <c r="AK42" i="6"/>
  <c r="AL42" i="6"/>
  <c r="AR42" i="6"/>
  <c r="AT42" i="6"/>
  <c r="AU42" i="6"/>
  <c r="AX42" i="6"/>
  <c r="AY42" i="6"/>
  <c r="X21" i="4" l="1"/>
  <c r="R21" i="4"/>
  <c r="AJ21" i="4"/>
  <c r="AH21" i="4"/>
  <c r="AB21" i="4"/>
  <c r="V21" i="4"/>
  <c r="AD21" i="4"/>
  <c r="W29" i="5"/>
  <c r="Q29" i="5"/>
  <c r="R29" i="5"/>
  <c r="AI29" i="5"/>
  <c r="AJ29" i="5"/>
  <c r="AC29" i="5"/>
  <c r="AD29" i="5"/>
  <c r="X29" i="5"/>
  <c r="P21" i="4"/>
</calcChain>
</file>

<file path=xl/metadata.xml><?xml version="1.0" encoding="utf-8"?>
<metadata xmlns="http://schemas.openxmlformats.org/spreadsheetml/2006/main" xmlns:xlrd="http://schemas.microsoft.com/office/spreadsheetml/2017/richdata" xmlns:xda="http://schemas.microsoft.com/office/spreadsheetml/2017/dynamicarray">
  <metadataTypes count="2">
    <metadataType name="XLRICHVALUE" minSupportedVersion="120000" copy="1" pasteAll="1" pasteValues="1" merge="1" splitFirst="1" rowColShift="1" clearFormats="1" clearComments="1" assign="1" coerce="1"/>
    <metadataType name="XLDAPR" minSupportedVersion="120000" copy="1" pasteAll="1" pasteValues="1" merge="1" splitFirst="1" rowColShift="1" clearFormats="1" clearComments="1" assign="1" coerce="1" cellMeta="1"/>
  </metadataTypes>
  <futureMetadata name="XLRICHVALUE" count="3">
    <bk>
      <extLst>
        <ext uri="{3e2802c4-a4d2-4d8b-9148-e3be6c30e623}">
          <xlrd:rvb i="0"/>
        </ext>
      </extLst>
    </bk>
    <bk>
      <extLst>
        <ext uri="{3e2802c4-a4d2-4d8b-9148-e3be6c30e623}">
          <xlrd:rvb i="1"/>
        </ext>
      </extLst>
    </bk>
    <bk>
      <extLst>
        <ext uri="{3e2802c4-a4d2-4d8b-9148-e3be6c30e623}">
          <xlrd:rvb i="2"/>
        </ext>
      </extLst>
    </bk>
  </futureMetadata>
  <futureMetadata name="XLDAPR" count="1">
    <bk>
      <extLst>
        <ext uri="{bdbb8cdc-fa1e-496e-a857-3c3f30c029c3}">
          <xda:dynamicArrayProperties fDynamic="1" fCollapsed="0"/>
        </ext>
      </extLst>
    </bk>
  </futureMetadata>
  <cellMetadata count="1">
    <bk>
      <rc t="2" v="0"/>
    </bk>
  </cellMetadata>
  <valueMetadata count="3">
    <bk>
      <rc t="1" v="0"/>
    </bk>
    <bk>
      <rc t="1" v="1"/>
    </bk>
    <bk>
      <rc t="1" v="2"/>
    </bk>
  </valueMetadata>
</metadata>
</file>

<file path=xl/sharedStrings.xml><?xml version="1.0" encoding="utf-8"?>
<sst xmlns="http://schemas.openxmlformats.org/spreadsheetml/2006/main" count="547" uniqueCount="298">
  <si>
    <t xml:space="preserve">
PROGRAMA DE TRANSPARENCIA Y ÉTICA DE LO PÚBLICO 2026 AUTORIDAD NACIONAL DE LICENCIAS AMBIENTALES -  ANLA</t>
  </si>
  <si>
    <t>Objetivo 2026:</t>
  </si>
  <si>
    <t xml:space="preserve">Promover y fortalecer las acciones hacia la cultura de la legalidad, lucha contra la corrupción y la apertura a los grupos de valor. </t>
  </si>
  <si>
    <t xml:space="preserve">Nombre de la Estrategia </t>
  </si>
  <si>
    <t>Tema</t>
  </si>
  <si>
    <t>ítem</t>
  </si>
  <si>
    <t xml:space="preserve">Peso de la Actividad </t>
  </si>
  <si>
    <t>Peso por componente</t>
  </si>
  <si>
    <t>Actividades</t>
  </si>
  <si>
    <t>Meta</t>
  </si>
  <si>
    <t>Producto</t>
  </si>
  <si>
    <t>Dependencia/grupo líder</t>
  </si>
  <si>
    <t>Dependencia/grupo apoyo</t>
  </si>
  <si>
    <t xml:space="preserve">Fecha de Inicio </t>
  </si>
  <si>
    <t xml:space="preserve">Fecha Finalización  </t>
  </si>
  <si>
    <t>1. Administración de riesgos</t>
  </si>
  <si>
    <t>1.1.Gestión de riesgos para la integridad pública</t>
  </si>
  <si>
    <t>1.1.1</t>
  </si>
  <si>
    <t>Realizar capacitación de riesgos institucionales teniendo en cuenta la actualización de la Guía para la gestión integral del riesgo en entidades públicas V7 de 2025 para su implementación en la entidad.</t>
  </si>
  <si>
    <t>Una (1)  Capacitación</t>
  </si>
  <si>
    <t>* Listado de asistencia
*Material utilizado</t>
  </si>
  <si>
    <t xml:space="preserve">Oficina Asesora de Planeación </t>
  </si>
  <si>
    <t>Subdirección Administrativa y Financiera / Talento Humano</t>
  </si>
  <si>
    <t>1.1.2</t>
  </si>
  <si>
    <t>Formular e implementar el plan de trabajo del Sistema de Gestión de Riesgos para la Integridad Pública (SIGRIP), incluyendo la actualización de la politica de riesgos.</t>
  </si>
  <si>
    <t>Un (1) Plan de Trabajo</t>
  </si>
  <si>
    <t xml:space="preserve">* Plan de trabajo y evidencias </t>
  </si>
  <si>
    <t xml:space="preserve">Líderes de Procesos </t>
  </si>
  <si>
    <t>1.1.3</t>
  </si>
  <si>
    <t>Coordinar y gestionar la consulta pública de los riesgos de la integridad -SIGRIP- en la página web de la entidad.</t>
  </si>
  <si>
    <t xml:space="preserve">Una (1) consulta </t>
  </si>
  <si>
    <t xml:space="preserve">Evidencias de consulta pública </t>
  </si>
  <si>
    <t>N/A</t>
  </si>
  <si>
    <t>1.1.4</t>
  </si>
  <si>
    <t xml:space="preserve">Realizar el monitoreo cuatrimestral de los riesgos de corrupción </t>
  </si>
  <si>
    <t>Tres (3)reportes</t>
  </si>
  <si>
    <t xml:space="preserve">Reportes de monitoreo de riesgos </t>
  </si>
  <si>
    <t>1.1.5</t>
  </si>
  <si>
    <t>Realizar el seguimiento y evaluación de los riesgos de corrupción</t>
  </si>
  <si>
    <t xml:space="preserve"> Dos (2) seguimientos</t>
  </si>
  <si>
    <t xml:space="preserve"> Seguimientos publicados en Menú de Transparencia </t>
  </si>
  <si>
    <t>Oficina de Control Interno</t>
  </si>
  <si>
    <t>Comunicaciones</t>
  </si>
  <si>
    <t>1.2. Canales de denuncia</t>
  </si>
  <si>
    <t>1.2.1</t>
  </si>
  <si>
    <t>Diseñar e implementar un plan de difusión de comunicación y sensibilización de los Canales de denuncia</t>
  </si>
  <si>
    <t>Una (1)Estrategia Implementada</t>
  </si>
  <si>
    <t>Plan de difusión y evidencias</t>
  </si>
  <si>
    <t>Oficina Control Disciplinario Interno</t>
  </si>
  <si>
    <t xml:space="preserve">Comunicaciones </t>
  </si>
  <si>
    <t>1.2.2</t>
  </si>
  <si>
    <t>Socializar los datos globales de las noticias disciplinarias recibidas por los canales de línea de ética a los miembros del Comité de Institucional de Gestión y Desempeño</t>
  </si>
  <si>
    <t xml:space="preserve">Dos (2) socializaciones </t>
  </si>
  <si>
    <t xml:space="preserve">Material Utilizado </t>
  </si>
  <si>
    <t>Oficina Asesora de Planeación</t>
  </si>
  <si>
    <t>1.3. Debida diligencia</t>
  </si>
  <si>
    <t>1.3.1</t>
  </si>
  <si>
    <t>Documentar la debida diligencia del proceso de gestión contractual para la Autoridad Nacional de Licencias Ambientales.</t>
  </si>
  <si>
    <t>Un (1) Manual publicado y socializado</t>
  </si>
  <si>
    <t>Manual de Debida Diligencia Contractual</t>
  </si>
  <si>
    <t>Subdirección Administrativa y Financiera / Grupo de Gestión contractual</t>
  </si>
  <si>
    <t>Ninguno</t>
  </si>
  <si>
    <t xml:space="preserve">2. Redes de Articulación </t>
  </si>
  <si>
    <t xml:space="preserve">2.1 Redes de Articulación </t>
  </si>
  <si>
    <t>2.1.1</t>
  </si>
  <si>
    <t>Identificar las redes internas y externas en las que participe la ANLA</t>
  </si>
  <si>
    <t>Un (1) Documento de Identificación de Redes</t>
  </si>
  <si>
    <t>Documento de Identificación de Redes</t>
  </si>
  <si>
    <t>3. Cultura de la legalidad Modelo de Estado Abierto</t>
  </si>
  <si>
    <t>3.1. Acceso a la información pública y transparencia</t>
  </si>
  <si>
    <t>3.1.1</t>
  </si>
  <si>
    <t xml:space="preserve"> Realizar el reporte del Índice de Transparencia y Acceso a la información de la Procuraduría General de la Nación </t>
  </si>
  <si>
    <t>Un (1) documento reporte del aplicativo de ITA administrado por la PGN</t>
  </si>
  <si>
    <t>Documento reporte del aplicativo de ITA administrado por la PGN</t>
  </si>
  <si>
    <t>Grupo Relación Estado Ciudadanías</t>
  </si>
  <si>
    <t>3.1.2</t>
  </si>
  <si>
    <t>Diseñar e implementar un plan de difusión de comunicación y sensibilización sobre  acceso a la información, accesibilidad y Ley de Transparencia 1712 del 2014.</t>
  </si>
  <si>
    <t xml:space="preserve">Una (1)Estrategia de comunicación implementada </t>
  </si>
  <si>
    <t xml:space="preserve">* Plan de difusión
*Evidencias </t>
  </si>
  <si>
    <t>3.2. Diálogo y corresponsabilidad-Participación Ciudadana</t>
  </si>
  <si>
    <t>3.2.1</t>
  </si>
  <si>
    <t xml:space="preserve">Diseñar e implementar el Plan de trabajo para fortalecer el micrositio de veedurías ciudadnas en el Menú Participa. </t>
  </si>
  <si>
    <t xml:space="preserve">Un (1) plan de trabajo  implementado. </t>
  </si>
  <si>
    <t>Documento de Plan de trabajo y evidencia de actualización en la página web.</t>
  </si>
  <si>
    <t xml:space="preserve">Grupo de Participacion Ciudadana </t>
  </si>
  <si>
    <t>3.3. Integridad pública y cultura de la legalidad</t>
  </si>
  <si>
    <t>3.3.1</t>
  </si>
  <si>
    <t xml:space="preserve">Realizar dos (2) sesiones de capacitación con el Departamento Administrativo de la Función Pública que permita dar a conocer el código de integridad y declaración de conflicto de interés. </t>
  </si>
  <si>
    <t xml:space="preserve">Dos (2) sesiones de capacitación </t>
  </si>
  <si>
    <t xml:space="preserve">Listados de asistencia y presentaciones </t>
  </si>
  <si>
    <t xml:space="preserve"> Grupo de comunicaciones </t>
  </si>
  <si>
    <t>4. Iniciativas adicionales</t>
  </si>
  <si>
    <t xml:space="preserve">4.1  Campaña de difusión Lucha contra la Corrupción </t>
  </si>
  <si>
    <t>4.1.1</t>
  </si>
  <si>
    <t>Formular mínimo (2) dos veces al año piezas o acciones comunicativas para la conmemoración del  día nacional e internacional de lucha contra la corrupción.</t>
  </si>
  <si>
    <t>Piezas de comunicación socializadas</t>
  </si>
  <si>
    <t xml:space="preserve">4.2 Capacitación </t>
  </si>
  <si>
    <t>4.2.1</t>
  </si>
  <si>
    <t>Realizar una jornada de capacitación sobre Programa de Transparencia y Ética pública.</t>
  </si>
  <si>
    <t>Una (1) capacitación</t>
  </si>
  <si>
    <t xml:space="preserve"> * Acta de la sesión
* Listado de asistencia
*Material utilizado</t>
  </si>
  <si>
    <r>
      <rPr>
        <b/>
        <sz val="14"/>
        <rFont val="Arial Narrow"/>
        <family val="2"/>
      </rPr>
      <t>ESTRATEGIA DE RENDICIÓN DE CUENTAS 2026</t>
    </r>
    <r>
      <rPr>
        <b/>
        <sz val="10"/>
        <rFont val="Arial Narrow"/>
        <family val="2"/>
      </rPr>
      <t xml:space="preserve">
AUTORIDAD NACIONAL DE LICENCIAS AMBIENTALES - ANLA</t>
    </r>
  </si>
  <si>
    <t>Ministerio de Ambiente y  Desarrollo Sostenible República de Colombia</t>
  </si>
  <si>
    <t>Reto del proceso de rendición de cuentas</t>
  </si>
  <si>
    <t>Objetivo General</t>
  </si>
  <si>
    <t>Meta del reto</t>
  </si>
  <si>
    <t>Indicador</t>
  </si>
  <si>
    <t>Objetivos específicos</t>
  </si>
  <si>
    <t>Plazo o período de la estrategia</t>
  </si>
  <si>
    <t>Desde</t>
  </si>
  <si>
    <t>Hasta</t>
  </si>
  <si>
    <t xml:space="preserve">Desarrollar espacios de diálogo,empleando los canales y los medios para el acceso a la información por parte de actores sociales, grupos de interés y  grupos de valor, y promover la adquisición y cumplimiento de compromisos de mejora a la gestión institucional. </t>
  </si>
  <si>
    <t>Consolidar una rendición de cuentas que permita la  interlocución e incidencia por parte de actores sociales, grupos de interés y grupos de valor en la gestión pública de la Entidad.</t>
  </si>
  <si>
    <r>
      <t xml:space="preserve">Realizar </t>
    </r>
    <r>
      <rPr>
        <sz val="10"/>
        <rFont val="Arial Narrow"/>
        <family val="2"/>
      </rPr>
      <t>dos (2)</t>
    </r>
    <r>
      <rPr>
        <sz val="10"/>
        <color theme="1"/>
        <rFont val="Arial Narrow"/>
        <family val="2"/>
      </rPr>
      <t xml:space="preserve"> espacios de diálogo de rendición de cuentas en cumplimiento de lo establecido en la Ley 1757 de 2015, en los cuales se desarrollen a cabalidad los elementos de Información, Diálogo y Responsabilidad con actores sociales, grupos de interés y  grupos de valor, y hacer parte del espacio de diálogo sectorial liderado por el Ministerio de Ambiente y Desarrollo Sostenible en el caso que la entidad sea convocada.</t>
    </r>
  </si>
  <si>
    <t xml:space="preserve">Porcentaje de implementación de la estrategia de rendición de cuentas. </t>
  </si>
  <si>
    <t>1. Divulgar información clara, completa, oportuna y de calidad sobre la gestión institucional 
2. Desarrollar los espacios de diálogo de rendición de cuentas liderados por al ANLA
3. Promover la adquisición y el cumplimiento de compromisos de mejora a la gestión institucional en el marco de la rendición de cuentas en los espacios de diálogo liderados por la ANLA</t>
  </si>
  <si>
    <t>Elemento</t>
  </si>
  <si>
    <t>Acciones</t>
  </si>
  <si>
    <t>Meta o producto</t>
  </si>
  <si>
    <t>Responsable</t>
  </si>
  <si>
    <t>Fecha inicio</t>
  </si>
  <si>
    <t>Fecha programada</t>
  </si>
  <si>
    <r>
      <rPr>
        <b/>
        <sz val="10"/>
        <rFont val="Arial Narrow"/>
        <family val="2"/>
      </rPr>
      <t xml:space="preserve">Elemento Información: </t>
    </r>
    <r>
      <rPr>
        <sz val="10"/>
        <rFont val="Arial Narrow"/>
        <family val="2"/>
      </rPr>
      <t xml:space="preserve">acceso a información de calidad y en lenguaje claro sobre la gestión institucional </t>
    </r>
  </si>
  <si>
    <t>1.1.</t>
  </si>
  <si>
    <t xml:space="preserve">Un (1) informes de gestión de rendición de cuentas  elaborado y divulgado a actores sociales, grupos de interés y grupos de valor  </t>
  </si>
  <si>
    <t>Grupo de Comunicaciones
Grupo de Relación de Estado Ciudadanías</t>
  </si>
  <si>
    <t>1.2.</t>
  </si>
  <si>
    <t xml:space="preserve">Elaborar y publicar el informe de rendición de cuentas de las obligaciones en la implementación del Acuerdo de Paz a cargo de la ANLA y conforme a lo solicitado por el Departamento Administrativo de la Función Pública </t>
  </si>
  <si>
    <t>Elaborar el Informe de rendición de cuentas de las obligaciones en la implementación del Acuerdo de Paz</t>
  </si>
  <si>
    <t xml:space="preserve">Un (1) informe de rendición de cuentas de las obligaciones en la implementación del Acuerdo de Paz elaborado y publicado </t>
  </si>
  <si>
    <t>1.3.</t>
  </si>
  <si>
    <t>Fortalecer la entrega proactiva y en lenguaje claro de información relacionada con el proceso de rendición de cuentas</t>
  </si>
  <si>
    <t>1.3.1.</t>
  </si>
  <si>
    <t>Establecer la marca de imagen y las plantillas para adelantar los procesos comunicativos y de entrega de información para los espacios de diálogo de rendición de cuentas</t>
  </si>
  <si>
    <t>Marca de imagen y plantillas elaboradas y aprobadas para adelantar los procesos comunicativos y de entrega de información para los espacios de diálogo de rendición de cuentas</t>
  </si>
  <si>
    <t>Grupo de Comunicaciones</t>
  </si>
  <si>
    <t>Grupo de Relación de Estado Ciudadanías
Oficina Asesora de Planeación</t>
  </si>
  <si>
    <t>1.3.2.</t>
  </si>
  <si>
    <t>Formular e implementar un plan de difusión del componente de comunicaciones para la entrega proactiva de información para cada una de las fases de los espacios de diálogo de rendición de cuentas</t>
  </si>
  <si>
    <t xml:space="preserve"> Plan de difusión del componente de comunicaciones formulado e implementado​</t>
  </si>
  <si>
    <t>Grupo de Relación Estado Ciudadanías
Oficina Asesora de Planeación</t>
  </si>
  <si>
    <t>1.4.</t>
  </si>
  <si>
    <t xml:space="preserve">Actualizar la información de Rendición de Cuentas en el sitio web de la entidad  </t>
  </si>
  <si>
    <t>1.4.1</t>
  </si>
  <si>
    <t>Publicar y realizar seguimiento periódico al micrositio de rendición de cuentas de la ANLA</t>
  </si>
  <si>
    <t>Micrositio de rendición de cuentas de la ANLA actualizado</t>
  </si>
  <si>
    <r>
      <rPr>
        <b/>
        <sz val="10"/>
        <rFont val="Arial Narrow"/>
        <family val="2"/>
      </rPr>
      <t>Elemento diálogo:</t>
    </r>
    <r>
      <rPr>
        <sz val="10"/>
        <rFont val="Arial Narrow"/>
        <family val="2"/>
      </rPr>
      <t xml:space="preserve"> desarrollar espacios de diálogo que permitan la participación y retroalimentación entre la entidad y actores sociales, grupos de interés y  grupos de valor sobre la gestión institucional</t>
    </r>
  </si>
  <si>
    <t>2.1.</t>
  </si>
  <si>
    <t>Consultar a los actores sociales, grupos de interés y  grupos de valor los temas de interés y metodologías a desarrollar en los espacios de diálogo de rendición de cuentas</t>
  </si>
  <si>
    <t>Un (1) ejercicio de consulta a los actores sociales, grupos de interés y  grupos de valor  sobre temas de interés y metodologías a desarrollar en los espacios de diálogo de rendición de cuentas</t>
  </si>
  <si>
    <t>Grupo de Relación Estado Ciudadanías</t>
  </si>
  <si>
    <t>Grupo de Comunicaciones
Oficina Asesora de Planeación</t>
  </si>
  <si>
    <t>2.2.</t>
  </si>
  <si>
    <t>Llevar a cabo espacios de diálogo de rendición de cuentas</t>
  </si>
  <si>
    <t>2.2.1.</t>
  </si>
  <si>
    <t xml:space="preserve">Ejecutar espacios de diálogo de rendición de cuentas </t>
  </si>
  <si>
    <r>
      <rPr>
        <sz val="10"/>
        <color theme="1"/>
        <rFont val="Arial Narrow"/>
        <family val="2"/>
      </rPr>
      <t xml:space="preserve">Dos (2) espacios </t>
    </r>
    <r>
      <rPr>
        <sz val="10"/>
        <rFont val="Arial Narrow"/>
        <family val="2"/>
      </rPr>
      <t>de diálogo de rendición de cuentas llevados a cabo</t>
    </r>
    <r>
      <rPr>
        <sz val="10"/>
        <color rgb="FFFF0000"/>
        <rFont val="Arial Narrow"/>
        <family val="2"/>
      </rPr>
      <t xml:space="preserve"> </t>
    </r>
  </si>
  <si>
    <t>Grupo de Comunicaciones
Oficina Asesora de Planeación
Subdirección Administrativa y Financiera
Dirección General</t>
  </si>
  <si>
    <r>
      <rPr>
        <b/>
        <sz val="10"/>
        <rFont val="Arial Narrow"/>
        <family val="2"/>
      </rPr>
      <t xml:space="preserve">Elemento responsabilidad: </t>
    </r>
    <r>
      <rPr>
        <sz val="10"/>
        <rFont val="Arial Narrow"/>
        <family val="2"/>
      </rPr>
      <t xml:space="preserve">viabilizar propuestas de mejora a la gestión institucional presentadas por actores sociales, grupos de interés y  grupos de valor en los espacios de diálogo, adquirir e implementar compromisos a partir de éstas y hacerles seguimiento a su avance y cumplimiento. </t>
    </r>
  </si>
  <si>
    <t>3.1.</t>
  </si>
  <si>
    <t>Actualizar o conformar (según sea el caso) los equipos de rendición de cuentas de la entidad</t>
  </si>
  <si>
    <t>3.1.1.</t>
  </si>
  <si>
    <t>Actualizar el Equipo líder de rendición de cuentas de la entidad</t>
  </si>
  <si>
    <t>Un (1) equipo líder de rendición de cuentas actualizado</t>
  </si>
  <si>
    <t>Dirección General
Grupo de Comunicaciones
Subdirección Administrativa y Financiera
Oficina Asesora de Planeación
Oficina de Tecnologías de la Información</t>
  </si>
  <si>
    <t>3.1.2.</t>
  </si>
  <si>
    <t xml:space="preserve">Conformar o actualizar (según sea el caso) el equipo técnico para los espacios de diálogo de rendición de cuentas </t>
  </si>
  <si>
    <t>Un (1) equipo técnico para los espacios de diálogo de rendición de cuentas conformado o actualizado</t>
  </si>
  <si>
    <t>Todas las dependencias</t>
  </si>
  <si>
    <t>3.2</t>
  </si>
  <si>
    <t>Divulgar ampliamente a nuestros grupos de valor información relacionada sobre en qué consiste el mecanismo de rendición y petición de cuentas</t>
  </si>
  <si>
    <t xml:space="preserve">Estructurar e implementar un cronograma para la divulgación de información </t>
  </si>
  <si>
    <t>Un (1) cronograma de divulgación de información sobre en qué consiste el mecanismo de rendición y petición de cuentas formulado e implementado</t>
  </si>
  <si>
    <t>3.3</t>
  </si>
  <si>
    <t>Realizar jornadas de sensibilización internas sobre rendición de cuentas al Comité Directivo, al Equipo líder de rendición de cuentas, a los equipos técnicos conformados para cada espacio de diálogo de rendición de cuentas y a los demás colaboradores de la entidad</t>
  </si>
  <si>
    <t>Realizar una jornada de sensibilización interna a los colaboradores de la Entidad sobre rendición de cuentas</t>
  </si>
  <si>
    <t>Una (1) jornada de sensibilización interna a los colaboradores de la Entidad sobre rendición de cuentas realizada</t>
  </si>
  <si>
    <t>Oficina Asesora de Planeación
Grupo de Comunicaciones</t>
  </si>
  <si>
    <t>3.3.2</t>
  </si>
  <si>
    <t>Realizar una jornada de sensibilización interna al Equipo líder de la rendición de cuentas sobre rendición de cuentas</t>
  </si>
  <si>
    <t>Una (1) jornada de sensibilización interna al Equipo líder de la rendición de cuentas sobre rendición de cuentas realizada</t>
  </si>
  <si>
    <t>3.3.3</t>
  </si>
  <si>
    <t xml:space="preserve">Realizar una jornada de sensibilización interna al equipo técnico  para los espacios de diálogo de rendición de cuentas </t>
  </si>
  <si>
    <t xml:space="preserve">Una (1) jornada de sensibilización interna  al equipo técnico para los espacios de diálogo de rendición de cuentas </t>
  </si>
  <si>
    <t>3.4.</t>
  </si>
  <si>
    <t>Adquirir compromisos de mejora a la gestión institucional o justificar la no viabilización de propuestas de mejora recibidas por actores sociales, grupos de interés y  grupos de valor en el marco de los espacios de diálogo de rendición de cuentas adelantados, en el caso de que aplique</t>
  </si>
  <si>
    <t>3.5.</t>
  </si>
  <si>
    <t>Hacer seguimiento a los compromisos de mejora a la gestión institucional vigentes generados con actores sociales, grupos de interés y  grupos de valor en el marco de los espacios de diálogo de rendición de cuentas adelantados</t>
  </si>
  <si>
    <t>3.5.1.</t>
  </si>
  <si>
    <t>Realizar seguimiento trimestral a los compromisos de mejora a la gestión institucional vigentes generados con actores sociales, grupos de interés y  grupos de valor en el marco de los espacios de diálogo de rendición de cuentas</t>
  </si>
  <si>
    <t>Tres (3) seguimientos realizados al avance de los compromisos de mejora</t>
  </si>
  <si>
    <t>3.5.2.</t>
  </si>
  <si>
    <t xml:space="preserve">Socializar al Comité Directivo los compromisos de  mejora a la gestión institucional con actores sociales, grupos de interés y  grupos de valor viabilizados en el marco de los espacios de diálogo de rendición de cuentas </t>
  </si>
  <si>
    <t>Dos (2) correos electrónicos a Comité Directivo de los compromisos viabilizados</t>
  </si>
  <si>
    <t>3.5.3.</t>
  </si>
  <si>
    <t xml:space="preserve">Socializar al Comité Directivo alertas sobre el avance de ejecución de los compromisos de mejora a la gestión institucional vigentes generados con actores sociales, grupos de interés y  grupos de valor en el marco de los espacios de diálogo de rendición de cuentas </t>
  </si>
  <si>
    <t>Tres (3) correos electrónicos a Comité Directivo con alertas a las que se de lugar</t>
  </si>
  <si>
    <t>3.6.</t>
  </si>
  <si>
    <t>Aplicar la encuesta de experiencia en los espacios de diálogo de rendición de cuentas</t>
  </si>
  <si>
    <t>3.6.1.</t>
  </si>
  <si>
    <r>
      <t>Aplicar la encuesta de experiencia en el espacio de diálogo institucional de rendición de cuen</t>
    </r>
    <r>
      <rPr>
        <sz val="10"/>
        <color theme="9"/>
        <rFont val="Arial Narrow"/>
        <family val="2"/>
      </rPr>
      <t>t</t>
    </r>
    <r>
      <rPr>
        <sz val="10"/>
        <rFont val="Arial Narrow"/>
        <family val="2"/>
      </rPr>
      <t>as</t>
    </r>
  </si>
  <si>
    <t>Dos (2) encuestas de experiencia aplicadas en los espacios de diálogo de rendición de cuentas liderados por la Entidad</t>
  </si>
  <si>
    <t>3.6.2.</t>
  </si>
  <si>
    <t xml:space="preserve">Aplicar la encuesta de experiencia en el espacio de diálogo de rendición de cuentas </t>
  </si>
  <si>
    <t>3.7.</t>
  </si>
  <si>
    <t>Elaborar y publicar el informe de cumplimiento de los lineamientos establecidos en el Manual Único de Rendición de Cuentas-MURC de los espacios de diálogo de rendición de cuentas adelantados</t>
  </si>
  <si>
    <t>3.7.1.</t>
  </si>
  <si>
    <t>Elaborar y publicar el informe de cumplimiento de los lineamientos establecidos en el Manual Único de Rendición de Cuentas-MURC del espacio de diálogo institucional</t>
  </si>
  <si>
    <t>Dos (2) informes de cumplimiento de los lineamientos establecidos en el Manual Único de Rendición de Cuentas-MURC, correspondientes con cada de espacio de diálogo liderado por la Entidad</t>
  </si>
  <si>
    <t>3.7.2.</t>
  </si>
  <si>
    <r>
      <t>Elaborar y publicar el informe de cumplimiento de los lineamientos establecidos en el Manual Único de Rendición de Cuentas-MURC del espacio de diálogo</t>
    </r>
    <r>
      <rPr>
        <b/>
        <sz val="10"/>
        <rFont val="Arial Narrow"/>
        <family val="2"/>
      </rPr>
      <t xml:space="preserve"> </t>
    </r>
    <r>
      <rPr>
        <sz val="10"/>
        <rFont val="Arial Narrow"/>
        <family val="2"/>
      </rPr>
      <t>focalizado</t>
    </r>
  </si>
  <si>
    <t>Nombre de la entidad:</t>
  </si>
  <si>
    <t>AUTORIDAD NACIONAL DE LICENCIAS AMBIENTALES</t>
  </si>
  <si>
    <t>Sector administrativo:</t>
  </si>
  <si>
    <t>AMBIENTE Y DESARROLLO SOSTENIBLE</t>
  </si>
  <si>
    <t>Departamento:</t>
  </si>
  <si>
    <t>Bogotá D.C</t>
  </si>
  <si>
    <t>Municipio:</t>
  </si>
  <si>
    <t xml:space="preserve">Bogotá </t>
  </si>
  <si>
    <t xml:space="preserve">I SEGUIMIENTO </t>
  </si>
  <si>
    <t xml:space="preserve">II SEGUIMIENTO </t>
  </si>
  <si>
    <t xml:space="preserve">III SEGUIMIENTO </t>
  </si>
  <si>
    <t xml:space="preserve">IV SEGUIMIENTO </t>
  </si>
  <si>
    <t xml:space="preserve">Reporte Dependencia </t>
  </si>
  <si>
    <t>Monitoreo Oficina Asesora de planeación</t>
  </si>
  <si>
    <t>Seguimiento Oficina  control interno</t>
  </si>
  <si>
    <t>NO.</t>
  </si>
  <si>
    <t xml:space="preserve">Tramites </t>
  </si>
  <si>
    <t xml:space="preserve">Situación actual </t>
  </si>
  <si>
    <t xml:space="preserve">Mejora A implementar </t>
  </si>
  <si>
    <t xml:space="preserve">Tipo de Racionalización </t>
  </si>
  <si>
    <t>Beneficio al ciudadano y/o Entidad</t>
  </si>
  <si>
    <t>Evidencias del cumplimiento</t>
  </si>
  <si>
    <t>Acción de racionalización</t>
  </si>
  <si>
    <t xml:space="preserve">Fecha Final </t>
  </si>
  <si>
    <t xml:space="preserve">Responsables </t>
  </si>
  <si>
    <t xml:space="preserve">Respondió SI/NO </t>
  </si>
  <si>
    <t>Pregunta</t>
  </si>
  <si>
    <t xml:space="preserve">Evidencias </t>
  </si>
  <si>
    <t xml:space="preserve">Reporte Cualitativo </t>
  </si>
  <si>
    <t xml:space="preserve">Reporte Cuantitativo </t>
  </si>
  <si>
    <t>SI/NO</t>
  </si>
  <si>
    <t xml:space="preserve">Puntaje monitoreo de la estrategia de racionalización en el SUIT - Esperado </t>
  </si>
  <si>
    <t>Puntaje monitoreo de la estrategia de racionalización en el SUIT - Ejecutado (revisado)</t>
  </si>
  <si>
    <t>Observaciones/Recomendaciones</t>
  </si>
  <si>
    <t xml:space="preserve">SI/NO </t>
  </si>
  <si>
    <t xml:space="preserve">Puntaje monitoreo de la estrategia de racionalización en el SUIT - Ejecutado </t>
  </si>
  <si>
    <t>Prueba dinámica</t>
  </si>
  <si>
    <t>El trámite de prueba dinámica actualmente presenta un alto volumen de PQRS y de solicitudes por la entrada en vigencia escalonada de la Resolución 762 de 2022, entre ellas las relacionadas con vehículos de uso fuera de carretera, desde la Entidad se están implementando una serie de medidas de carácter procedimental y administrativo para lograr la estabilización del trámite, sin embargo ante los cambios implementados, hace falta implementar instrumentos externos que permitan al público conocer el procedimiento y paso a paso de los distintos procesos de radicación para los distintos tipos de vehículos.</t>
  </si>
  <si>
    <t>Elaborar la guía externa para la solicitud del Certificado de Emisiones por Prueba Dinámica (CEPD) y Visto Bueno por Protocolo de Montreal</t>
  </si>
  <si>
    <t>Administrativa</t>
  </si>
  <si>
    <t xml:space="preserve">Claridad en el trámite mediante la estandarización y optimización de los procesos administrativos para que sean más fáciles de entender y menos complejos para los ciudadanos, evitando reprocesos y dando linea sobre la documentación a presentar. </t>
  </si>
  <si>
    <t>Soporte de la publicación de la guía en la página web de la entidad y en GESPRO</t>
  </si>
  <si>
    <t>Mejora u optimización del proceso o procedimiento asociado al trámite</t>
  </si>
  <si>
    <t>SIPTA</t>
  </si>
  <si>
    <t>1. ¿Cuenta con el plan de trabajo para implementar la propuesta de mejora del trámite?</t>
  </si>
  <si>
    <t>2. ¿Se implementó la mejora del trámite en la entidad?</t>
  </si>
  <si>
    <t>3. ¿Se actualizó el trámite en el SUIT incluyendo la mejora?</t>
  </si>
  <si>
    <t>4. ¿Se ha realizado la socialización de la mejora tanto en la entidad como con los usuarios?</t>
  </si>
  <si>
    <t>5. ¿El usuario está recibiendo los beneficios de la mejora del trámite?</t>
  </si>
  <si>
    <t>6. ¿La entidad ya cuenta con mecanismos para medir los beneficios que recibirá el usuario por la mejora del trámite?</t>
  </si>
  <si>
    <t>Sistemas de recolección de residuos de aparatos eléctricos y electrónicos (RAEE)</t>
  </si>
  <si>
    <t xml:space="preserve">
El trámite de sistemas de recolección de residuos de aparatos eléctricos y electrónicos (RAEE), actualmente presenta un flujo alto de solicitudes y de consultas de PQRS teniendo en cuenta la entrada en vigencia de la Resolución 851 de 2022 que abarca un gran listado de tipo de fabricantes, importadores, ensambladores o remanufacturadores, de aparatos eléctricos y electrónicos de consumo masivo que a partir de la entrada en vigencia de dicha normativa, ahora hacen parte del ámbito de aplicación. Ante la gran demanda, el tamaño de las solicitudes (colectivos) y lo ordenado por la Ley 1672 de 2013, Decreto 284 de 2018 y la Resolución 851 de 2022 se requiere de un desarrollo tecnológico que permita la radicación de las solicitudes dentro del aplicativo VITAL.
</t>
  </si>
  <si>
    <t>Desarrollo tecnológico para la radicación y procesamiento de datos dentro del aplicativo VITAL que abarque las etapas de evaluación, seguimiento y modificación para los Sistemas de recolección de residuos de aparatos eléctricos y electrónicos (RAEE)</t>
  </si>
  <si>
    <t xml:space="preserve">Tecnológica </t>
  </si>
  <si>
    <t>Optimización y automatización del trámite que permite agilizar los procesos y procedimientos de radicación al usuario externo</t>
  </si>
  <si>
    <t>Soporte de despliegue y funcionamiento del aplicativo en la plataforma VITAL</t>
  </si>
  <si>
    <t>Automatización, digitalización y procesamiento de datos.</t>
  </si>
  <si>
    <t>1/23/2026</t>
  </si>
  <si>
    <t>N°</t>
  </si>
  <si>
    <t xml:space="preserve">Componente </t>
  </si>
  <si>
    <t xml:space="preserve">OBSERVACIONES </t>
  </si>
  <si>
    <t>% Avance Reportado</t>
  </si>
  <si>
    <t xml:space="preserve">% Esperado </t>
  </si>
  <si>
    <t xml:space="preserve">Programa de Transparencia y Ética Pública </t>
  </si>
  <si>
    <t xml:space="preserve">Estrategia de Rendición de Cuentas </t>
  </si>
  <si>
    <t xml:space="preserve">Estrategia de Racionalización </t>
  </si>
  <si>
    <t>Versiones</t>
  </si>
  <si>
    <t>EVIDENCIA</t>
  </si>
  <si>
    <t>ANÁLISIS CUALITATIVO 
(AUTOEVALUACIÓN)</t>
  </si>
  <si>
    <t>VALIDACIÓN OAP
(Espacio exclusivo de la OAP)</t>
  </si>
  <si>
    <t>% Avance real acumulado de la acción</t>
  </si>
  <si>
    <t>% Avance real acumulado de la actividad</t>
  </si>
  <si>
    <t>% Avance esperado de la actividad
(Espacio exclusivo de la  OAP)</t>
  </si>
  <si>
    <t>TOTAL PARA EL PERIODO</t>
  </si>
  <si>
    <t xml:space="preserve">SEGUIMIENTO A MARZO 31 DE 2026 -  I </t>
  </si>
  <si>
    <t>SEGUIMIENTO A JUNIO 30  DE 2026 - II</t>
  </si>
  <si>
    <t>SEGUIMIENTO A SEPTIEMBRE 30  DE 2026-III</t>
  </si>
  <si>
    <t xml:space="preserve">SEGUIMIENTO A DICIEMBRE 31  DE 2026 - IV </t>
  </si>
  <si>
    <t xml:space="preserve">SEGUIMIENTO A MARZO 31 DE 2025 -  I </t>
  </si>
  <si>
    <t>SEGUIMIENTO A JUNIO 30  DE 2025 - II</t>
  </si>
  <si>
    <t>SEGUIMIENTO A SEPTIEMBRE 30  DE 2025 -III</t>
  </si>
  <si>
    <t xml:space="preserve">SEGUIMIENTO A DICIEMBRE 31  DE 2025 - IV </t>
  </si>
  <si>
    <t xml:space="preserve">Ponderación de los elementos de la estrategia  </t>
  </si>
  <si>
    <t xml:space="preserve">Ponderación de las actividades de la  estrategia  </t>
  </si>
  <si>
    <t xml:space="preserve">Tres (3) piezas </t>
  </si>
  <si>
    <t>Una (1) matriz de viabilización de
compromisos de mejora a la gestión
institucional debidamente diligenciada con la
programación de los compromisos adquiridos
o la justificación de la no viabilización de
propuestas de mejora recibidas por los
actores sociales, grupos de interés y grupos
de valor en el marco de los espacios de
diálogo de rendición de cuentas adelantados,
en el caso de que aplique, publicada</t>
  </si>
  <si>
    <r>
      <rPr>
        <b/>
        <sz val="12"/>
        <color theme="1"/>
        <rFont val="Century Gothic"/>
        <family val="1"/>
      </rPr>
      <t xml:space="preserve">V1. </t>
    </r>
    <r>
      <rPr>
        <sz val="12"/>
        <color theme="1"/>
        <rFont val="Century Gothic"/>
        <family val="1"/>
      </rPr>
      <t xml:space="preserve">Aprobado en Comité Institucional de Gestión y Desempeño el 11/12/2025 
</t>
    </r>
    <r>
      <rPr>
        <b/>
        <sz val="12"/>
        <color theme="1"/>
        <rFont val="Century Gothic"/>
        <family val="1"/>
      </rPr>
      <t>V2.</t>
    </r>
    <r>
      <rPr>
        <sz val="12"/>
        <color theme="1"/>
        <rFont val="Century Gothic"/>
        <family val="1"/>
      </rPr>
      <t xml:space="preserve"> En el Comité Institucional de Gestión y desempaño realizado el día 29 de julio del 2026 se aprobaron los siguientes ajustes. 
</t>
    </r>
    <r>
      <rPr>
        <b/>
        <u/>
        <sz val="12"/>
        <color theme="1"/>
        <rFont val="Century Gothic"/>
        <family val="1"/>
      </rPr>
      <t>1. Componente Programático:</t>
    </r>
    <r>
      <rPr>
        <sz val="12"/>
        <color theme="1"/>
        <rFont val="Century Gothic"/>
        <family val="1"/>
      </rPr>
      <t xml:space="preserve"> Se ajusta  en el tema de Campaña de difusión Lucha contra la Corrupción  la meta y fecha de finalización de la actividad 4.1.1Formular mínimo (2) dos veces al año piezas o acciones comunicativas para la conmemoración del  día nacional e internacional de lucha contra la corrupción.
</t>
    </r>
    <r>
      <rPr>
        <b/>
        <u/>
        <sz val="12"/>
        <color theme="1"/>
        <rFont val="Century Gothic"/>
        <family val="1"/>
      </rPr>
      <t>2. Estrategia de Rendición de Cuentas:</t>
    </r>
    <r>
      <rPr>
        <sz val="12"/>
        <color theme="1"/>
        <rFont val="Century Gothic"/>
        <family val="1"/>
      </rPr>
      <t xml:space="preserve"> Se ajusta producto de la actividad 3.4 Adquirir compromisos de mejora a la gestión institucional o justificar la no viabilización de propuestas de mejora recibidas por actores sociales, grupos de interés y  grupos de valor en el marco de los espacios de diálogo de rendición de cuentas adelantados, en el caso de que aplique.
</t>
    </r>
    <r>
      <rPr>
        <b/>
        <u/>
        <sz val="12"/>
        <color theme="1"/>
        <rFont val="Century Gothic"/>
        <family val="1"/>
      </rPr>
      <t xml:space="preserve">3. Estrategia de Rendición de Cuentas: </t>
    </r>
    <r>
      <rPr>
        <sz val="12"/>
        <color theme="1"/>
        <rFont val="Century Gothic"/>
        <family val="1"/>
      </rPr>
      <t xml:space="preserve">Se ajusta fecha de la actividad 3.7.2 Elaborar y publicar el informe de cumplimiento de los lineamientos establecidos en el Manual Único de Rendición de Cuentas-MURC del espacio de diálogo focalizado.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</si>
</sst>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1540A]dd\-mmm\-yy;@"/>
    <numFmt numFmtId="165" formatCode="[$-1540A]m/d/yyyy;@"/>
  </numFmts>
  <fonts count="52">
    <font>
      <sz val="11"/>
      <color theme="1"/>
      <name val="Aptos Narrow"/>
      <family val="2"/>
      <scheme val="minor"/>
    </font>
    <font>
      <sz val="11"/>
      <color theme="1"/>
      <name val="Aptos Narrow"/>
      <family val="2"/>
      <scheme val="minor"/>
    </font>
    <font>
      <sz val="10"/>
      <name val="Arial"/>
      <family val="2"/>
    </font>
    <font>
      <u/>
      <sz val="11"/>
      <color theme="10"/>
      <name val="Aptos Narrow"/>
      <family val="2"/>
      <scheme val="minor"/>
    </font>
    <font>
      <b/>
      <sz val="22"/>
      <color rgb="FF000000"/>
      <name val="Century Gothic"/>
      <family val="1"/>
    </font>
    <font>
      <sz val="11"/>
      <color theme="1"/>
      <name val="Century Gothic"/>
      <family val="1"/>
    </font>
    <font>
      <b/>
      <sz val="14"/>
      <color rgb="FFFFFFFF"/>
      <name val="Century Gothic"/>
      <family val="1"/>
    </font>
    <font>
      <sz val="14"/>
      <color theme="1"/>
      <name val="Century Gothic"/>
      <family val="1"/>
    </font>
    <font>
      <b/>
      <sz val="14"/>
      <name val="Century Gothic"/>
      <family val="1"/>
    </font>
    <font>
      <b/>
      <sz val="12"/>
      <name val="Century Gothic"/>
      <family val="1"/>
    </font>
    <font>
      <sz val="11"/>
      <color rgb="FF000000"/>
      <name val="Century Gothic"/>
      <family val="1"/>
    </font>
    <font>
      <b/>
      <sz val="14"/>
      <color rgb="FF000000"/>
      <name val="Century Gothic"/>
      <family val="1"/>
    </font>
    <font>
      <b/>
      <sz val="12"/>
      <color rgb="FF000000"/>
      <name val="Century Gothic"/>
      <family val="1"/>
    </font>
    <font>
      <sz val="11"/>
      <name val="Century Gothic"/>
      <family val="1"/>
    </font>
    <font>
      <b/>
      <sz val="12"/>
      <color theme="1"/>
      <name val="Century Gothic"/>
      <family val="1"/>
    </font>
    <font>
      <sz val="12"/>
      <color theme="1"/>
      <name val="Century Gothic"/>
      <family val="1"/>
    </font>
    <font>
      <sz val="10"/>
      <name val="Arial Narrow"/>
      <family val="2"/>
    </font>
    <font>
      <b/>
      <sz val="10"/>
      <name val="Arial Narrow"/>
      <family val="2"/>
    </font>
    <font>
      <sz val="10"/>
      <name val="Times New Roman"/>
      <family val="1"/>
    </font>
    <font>
      <sz val="10"/>
      <color theme="9"/>
      <name val="Arial Narrow"/>
      <family val="2"/>
    </font>
    <font>
      <sz val="10"/>
      <color theme="1"/>
      <name val="Arial Narrow"/>
      <family val="2"/>
    </font>
    <font>
      <b/>
      <sz val="10"/>
      <color theme="1"/>
      <name val="Arial Narrow"/>
      <family val="2"/>
    </font>
    <font>
      <sz val="10"/>
      <color rgb="FFFF0000"/>
      <name val="Arial Narrow"/>
      <family val="2"/>
    </font>
    <font>
      <sz val="8"/>
      <name val="Arial Narrow"/>
      <family val="2"/>
    </font>
    <font>
      <b/>
      <sz val="14"/>
      <name val="Arial Narrow"/>
      <family val="2"/>
    </font>
    <font>
      <sz val="11"/>
      <color theme="1"/>
      <name val="Century Gothic"/>
      <family val="2"/>
    </font>
    <font>
      <b/>
      <sz val="11"/>
      <color theme="1"/>
      <name val="Century Gothic"/>
      <family val="2"/>
    </font>
    <font>
      <sz val="11"/>
      <color rgb="FF000000"/>
      <name val="Century Gothic"/>
      <family val="2"/>
    </font>
    <font>
      <sz val="11"/>
      <color theme="5"/>
      <name val="Century Gothic"/>
      <family val="2"/>
    </font>
    <font>
      <sz val="11"/>
      <color indexed="72"/>
      <name val="Century Gothic"/>
      <family val="2"/>
    </font>
    <font>
      <sz val="9"/>
      <color indexed="72"/>
      <name val="Century Gothic"/>
      <family val="2"/>
    </font>
    <font>
      <b/>
      <sz val="11"/>
      <color theme="1"/>
      <name val="Aptos Narrow"/>
      <family val="2"/>
      <scheme val="minor"/>
    </font>
    <font>
      <b/>
      <sz val="12"/>
      <color indexed="72"/>
      <name val="Century Gothic"/>
      <family val="2"/>
    </font>
    <font>
      <b/>
      <sz val="9"/>
      <color indexed="72"/>
      <name val="Century Gothic"/>
      <family val="2"/>
    </font>
    <font>
      <b/>
      <sz val="11"/>
      <color rgb="FF000000"/>
      <name val="Century Gothic"/>
      <family val="2"/>
    </font>
    <font>
      <b/>
      <sz val="11"/>
      <color indexed="72"/>
      <name val="SansSerif"/>
    </font>
    <font>
      <sz val="11"/>
      <color theme="9" tint="-0.249977111117893"/>
      <name val="Aptos Narrow"/>
      <family val="2"/>
      <scheme val="minor"/>
    </font>
    <font>
      <b/>
      <sz val="11"/>
      <color theme="9" tint="-0.249977111117893"/>
      <name val="SansSerif"/>
    </font>
    <font>
      <sz val="9"/>
      <name val="SansSerif"/>
    </font>
    <font>
      <sz val="9"/>
      <color theme="9" tint="-0.249977111117893"/>
      <name val="SansSerif"/>
    </font>
    <font>
      <b/>
      <sz val="11"/>
      <color rgb="FF000000"/>
      <name val="Aptos Narrow"/>
      <family val="2"/>
      <scheme val="minor"/>
    </font>
    <font>
      <b/>
      <sz val="11"/>
      <color rgb="FFFFFFFF"/>
      <name val="Arial"/>
      <family val="2"/>
    </font>
    <font>
      <b/>
      <sz val="14"/>
      <color rgb="FF000000"/>
      <name val="Aptos Narrow"/>
      <family val="2"/>
      <scheme val="minor"/>
    </font>
    <font>
      <sz val="11"/>
      <color rgb="FF000000"/>
      <name val="Aptos Narrow"/>
      <family val="2"/>
      <scheme val="minor"/>
    </font>
    <font>
      <b/>
      <sz val="10"/>
      <color rgb="FF000000"/>
      <name val="Century Gothic"/>
      <family val="2"/>
    </font>
    <font>
      <b/>
      <sz val="10"/>
      <color rgb="FF000000"/>
      <name val="Century Gothic"/>
      <family val="1"/>
    </font>
    <font>
      <b/>
      <sz val="10"/>
      <color theme="0"/>
      <name val="Century Gothic"/>
      <family val="2"/>
    </font>
    <font>
      <b/>
      <sz val="11"/>
      <color theme="0"/>
      <name val="Century Gothic"/>
      <family val="2"/>
    </font>
    <font>
      <b/>
      <sz val="10"/>
      <color theme="0"/>
      <name val="Century Gothic"/>
      <family val="1"/>
    </font>
    <font>
      <b/>
      <sz val="10"/>
      <color rgb="FFFFFFFF"/>
      <name val="Century Gothic"/>
      <family val="2"/>
    </font>
    <font>
      <b/>
      <sz val="16"/>
      <color rgb="FF000000"/>
      <name val="Arial Narrow"/>
      <family val="2"/>
    </font>
    <font>
      <b/>
      <u/>
      <sz val="12"/>
      <color theme="1"/>
      <name val="Century Gothic"/>
      <family val="1"/>
    </font>
  </fonts>
  <fills count="32">
    <fill>
      <patternFill patternType="none"/>
    </fill>
    <fill>
      <patternFill patternType="gray125"/>
    </fill>
    <fill>
      <patternFill patternType="solid">
        <fgColor rgb="FFFFFFFF"/>
        <bgColor rgb="FF000000"/>
      </patternFill>
    </fill>
    <fill>
      <patternFill patternType="solid">
        <fgColor theme="0"/>
        <bgColor indexed="64"/>
      </patternFill>
    </fill>
    <fill>
      <patternFill patternType="solid">
        <fgColor rgb="FF3C7D22"/>
        <bgColor rgb="FF000000"/>
      </patternFill>
    </fill>
    <fill>
      <patternFill patternType="solid">
        <fgColor rgb="FFB5E6A2"/>
        <bgColor rgb="FF000000"/>
      </patternFill>
    </fill>
    <fill>
      <patternFill patternType="solid">
        <fgColor theme="9" tint="0.79998168889431442"/>
        <bgColor rgb="FF000000"/>
      </patternFill>
    </fill>
    <fill>
      <patternFill patternType="solid">
        <fgColor theme="4" tint="0.59999389629810485"/>
        <bgColor indexed="64"/>
      </patternFill>
    </fill>
    <fill>
      <patternFill patternType="solid">
        <fgColor theme="5" tint="0.79998168889431442"/>
        <bgColor indexed="64"/>
      </patternFill>
    </fill>
    <fill>
      <patternFill patternType="solid">
        <fgColor theme="5" tint="0.79998168889431442"/>
        <bgColor rgb="FF000000"/>
      </patternFill>
    </fill>
    <fill>
      <patternFill patternType="solid">
        <fgColor theme="0"/>
        <bgColor rgb="FF000000"/>
      </patternFill>
    </fill>
    <fill>
      <patternFill patternType="solid">
        <fgColor theme="0" tint="-0.14999847407452621"/>
        <bgColor indexed="64"/>
      </patternFill>
    </fill>
    <fill>
      <patternFill patternType="solid">
        <fgColor rgb="FFE0EDDA"/>
      </patternFill>
    </fill>
    <fill>
      <patternFill patternType="solid">
        <fgColor indexed="9"/>
        <bgColor indexed="64"/>
      </patternFill>
    </fill>
    <fill>
      <patternFill patternType="solid">
        <fgColor theme="9" tint="0.59999389629810485"/>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theme="7" tint="0.59999389629810485"/>
        <bgColor indexed="64"/>
      </patternFill>
    </fill>
    <fill>
      <patternFill patternType="solid">
        <fgColor theme="2" tint="-9.9978637043366805E-2"/>
        <bgColor indexed="64"/>
      </patternFill>
    </fill>
    <fill>
      <patternFill patternType="solid">
        <fgColor indexed="22"/>
        <bgColor indexed="64"/>
      </patternFill>
    </fill>
    <fill>
      <patternFill patternType="solid">
        <fgColor theme="9" tint="0.39997558519241921"/>
        <bgColor indexed="64"/>
      </patternFill>
    </fill>
    <fill>
      <patternFill patternType="solid">
        <fgColor rgb="FF94DCF8"/>
        <bgColor rgb="FF000000"/>
      </patternFill>
    </fill>
    <fill>
      <patternFill patternType="solid">
        <fgColor rgb="FF8ED973"/>
        <bgColor rgb="FF000000"/>
      </patternFill>
    </fill>
    <fill>
      <patternFill patternType="solid">
        <fgColor rgb="FF44B3E1"/>
        <bgColor rgb="FF000000"/>
      </patternFill>
    </fill>
    <fill>
      <patternFill patternType="solid">
        <fgColor rgb="FF0C769E"/>
        <bgColor rgb="FF000000"/>
      </patternFill>
    </fill>
    <fill>
      <patternFill patternType="solid">
        <fgColor rgb="FFC6E0B4"/>
        <bgColor indexed="64"/>
      </patternFill>
    </fill>
    <fill>
      <patternFill patternType="solid">
        <fgColor theme="4" tint="-0.249977111117893"/>
        <bgColor indexed="64"/>
      </patternFill>
    </fill>
    <fill>
      <patternFill patternType="solid">
        <fgColor rgb="FF104861"/>
        <bgColor rgb="FF000000"/>
      </patternFill>
    </fill>
    <fill>
      <patternFill patternType="solid">
        <fgColor theme="9" tint="-0.499984740745262"/>
        <bgColor indexed="64"/>
      </patternFill>
    </fill>
    <fill>
      <patternFill patternType="solid">
        <fgColor theme="4" tint="0.79998168889431442"/>
        <bgColor indexed="64"/>
      </patternFill>
    </fill>
    <fill>
      <patternFill patternType="solid">
        <fgColor theme="6" tint="-0.499984740745262"/>
        <bgColor indexed="64"/>
      </patternFill>
    </fill>
    <fill>
      <patternFill patternType="solid">
        <fgColor rgb="FFDAF2D0"/>
        <bgColor rgb="FF000000"/>
      </patternFill>
    </fill>
  </fills>
  <borders count="89">
    <border>
      <left/>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right style="medium">
        <color indexed="64"/>
      </right>
      <top style="medium">
        <color indexed="64"/>
      </top>
      <bottom/>
      <diagonal/>
    </border>
    <border>
      <left style="medium">
        <color indexed="64"/>
      </left>
      <right style="thin">
        <color rgb="FF000000"/>
      </right>
      <top/>
      <bottom style="thin">
        <color rgb="FF000000"/>
      </bottom>
      <diagonal/>
    </border>
    <border>
      <left style="medium">
        <color indexed="64"/>
      </left>
      <right style="thin">
        <color rgb="FF000000"/>
      </right>
      <top style="thin">
        <color rgb="FF000000"/>
      </top>
      <bottom style="medium">
        <color indexed="64"/>
      </bottom>
      <diagonal/>
    </border>
    <border>
      <left style="thin">
        <color rgb="FF000000"/>
      </left>
      <right style="medium">
        <color indexed="64"/>
      </right>
      <top style="thin">
        <color rgb="FF000000"/>
      </top>
      <bottom style="medium">
        <color indexed="64"/>
      </bottom>
      <diagonal/>
    </border>
    <border>
      <left style="thin">
        <color rgb="FF000000"/>
      </left>
      <right/>
      <top style="thin">
        <color rgb="FF000000"/>
      </top>
      <bottom/>
      <diagonal/>
    </border>
    <border>
      <left style="medium">
        <color indexed="64"/>
      </left>
      <right style="thin">
        <color rgb="FF000000"/>
      </right>
      <top style="thin">
        <color rgb="FF000000"/>
      </top>
      <bottom/>
      <diagonal/>
    </border>
    <border>
      <left style="thin">
        <color rgb="FF000000"/>
      </left>
      <right style="medium">
        <color indexed="64"/>
      </right>
      <top style="thin">
        <color rgb="FF000000"/>
      </top>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medium">
        <color indexed="64"/>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right/>
      <top/>
      <bottom style="medium">
        <color indexed="64"/>
      </bottom>
      <diagonal/>
    </border>
    <border>
      <left style="medium">
        <color indexed="64"/>
      </left>
      <right/>
      <top/>
      <bottom style="medium">
        <color indexed="64"/>
      </bottom>
      <diagonal/>
    </border>
    <border>
      <left style="medium">
        <color indexed="64"/>
      </left>
      <right style="medium">
        <color indexed="64"/>
      </right>
      <top/>
      <bottom/>
      <diagonal/>
    </border>
    <border>
      <left style="medium">
        <color indexed="64"/>
      </left>
      <right/>
      <top/>
      <bottom/>
      <diagonal/>
    </border>
    <border>
      <left style="thin">
        <color indexed="64"/>
      </left>
      <right style="thin">
        <color indexed="64"/>
      </right>
      <top/>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thin">
        <color indexed="64"/>
      </right>
      <top style="medium">
        <color indexed="64"/>
      </top>
      <bottom/>
      <diagonal/>
    </border>
    <border>
      <left/>
      <right style="thin">
        <color indexed="64"/>
      </right>
      <top style="medium">
        <color indexed="64"/>
      </top>
      <bottom style="thin">
        <color indexed="64"/>
      </bottom>
      <diagonal/>
    </border>
    <border>
      <left style="medium">
        <color indexed="64"/>
      </left>
      <right style="medium">
        <color indexed="64"/>
      </right>
      <top style="medium">
        <color indexed="64"/>
      </top>
      <bottom/>
      <diagonal/>
    </border>
    <border>
      <left style="thin">
        <color rgb="FF000000"/>
      </left>
      <right style="medium">
        <color indexed="64"/>
      </right>
      <top style="medium">
        <color indexed="64"/>
      </top>
      <bottom/>
      <diagonal/>
    </border>
    <border>
      <left style="medium">
        <color indexed="8"/>
      </left>
      <right/>
      <top style="medium">
        <color indexed="64"/>
      </top>
      <bottom/>
      <diagonal/>
    </border>
    <border>
      <left style="medium">
        <color indexed="64"/>
      </left>
      <right style="medium">
        <color indexed="8"/>
      </right>
      <top style="medium">
        <color indexed="64"/>
      </top>
      <bottom/>
      <diagonal/>
    </border>
    <border>
      <left style="medium">
        <color indexed="8"/>
      </left>
      <right/>
      <top/>
      <bottom/>
      <diagonal/>
    </border>
    <border>
      <left style="medium">
        <color indexed="8"/>
      </left>
      <right style="medium">
        <color indexed="8"/>
      </right>
      <top/>
      <bottom/>
      <diagonal/>
    </border>
    <border>
      <left/>
      <right style="medium">
        <color indexed="8"/>
      </right>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medium">
        <color indexed="64"/>
      </right>
      <top/>
      <bottom/>
      <diagonal/>
    </border>
    <border>
      <left style="medium">
        <color indexed="64"/>
      </left>
      <right style="thin">
        <color indexed="64"/>
      </right>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diagonal/>
    </border>
    <border>
      <left/>
      <right style="medium">
        <color indexed="8"/>
      </right>
      <top/>
      <bottom style="medium">
        <color indexed="8"/>
      </bottom>
      <diagonal/>
    </border>
    <border>
      <left/>
      <right/>
      <top/>
      <bottom style="medium">
        <color indexed="8"/>
      </bottom>
      <diagonal/>
    </border>
    <border>
      <left style="medium">
        <color indexed="8"/>
      </left>
      <right/>
      <top/>
      <bottom style="medium">
        <color indexed="8"/>
      </bottom>
      <diagonal/>
    </border>
    <border>
      <left/>
      <right style="medium">
        <color indexed="8"/>
      </right>
      <top style="medium">
        <color indexed="8"/>
      </top>
      <bottom/>
      <diagonal/>
    </border>
    <border>
      <left/>
      <right/>
      <top style="medium">
        <color indexed="8"/>
      </top>
      <bottom/>
      <diagonal/>
    </border>
    <border>
      <left style="medium">
        <color indexed="8"/>
      </left>
      <right/>
      <top style="medium">
        <color indexed="8"/>
      </top>
      <bottom/>
      <diagonal/>
    </border>
    <border>
      <left/>
      <right style="medium">
        <color indexed="8"/>
      </right>
      <top style="medium">
        <color indexed="8"/>
      </top>
      <bottom style="medium">
        <color indexed="8"/>
      </bottom>
      <diagonal/>
    </border>
    <border>
      <left/>
      <right/>
      <top style="medium">
        <color indexed="8"/>
      </top>
      <bottom style="medium">
        <color indexed="8"/>
      </bottom>
      <diagonal/>
    </border>
    <border>
      <left style="medium">
        <color indexed="8"/>
      </left>
      <right/>
      <top style="medium">
        <color indexed="8"/>
      </top>
      <bottom style="medium">
        <color indexed="8"/>
      </bottom>
      <diagonal/>
    </border>
    <border>
      <left style="medium">
        <color indexed="64"/>
      </left>
      <right style="medium">
        <color indexed="64"/>
      </right>
      <top/>
      <bottom style="thin">
        <color rgb="FF000000"/>
      </bottom>
      <diagonal/>
    </border>
    <border>
      <left style="medium">
        <color indexed="64"/>
      </left>
      <right style="thin">
        <color rgb="FF000000"/>
      </right>
      <top/>
      <bottom/>
      <diagonal/>
    </border>
    <border>
      <left style="thin">
        <color rgb="FF000000"/>
      </left>
      <right style="thin">
        <color rgb="FF000000"/>
      </right>
      <top style="thin">
        <color rgb="FF000000"/>
      </top>
      <bottom style="medium">
        <color indexed="64"/>
      </bottom>
      <diagonal/>
    </border>
    <border>
      <left/>
      <right style="thin">
        <color indexed="64"/>
      </right>
      <top style="thin">
        <color indexed="64"/>
      </top>
      <bottom/>
      <diagonal/>
    </border>
    <border>
      <left/>
      <right style="thin">
        <color rgb="FF000000"/>
      </right>
      <top style="thin">
        <color rgb="FF000000"/>
      </top>
      <bottom/>
      <diagonal/>
    </border>
    <border>
      <left style="thin">
        <color rgb="FF000000"/>
      </left>
      <right style="medium">
        <color indexed="64"/>
      </right>
      <top/>
      <bottom/>
      <diagonal/>
    </border>
    <border>
      <left style="medium">
        <color indexed="64"/>
      </left>
      <right style="thin">
        <color indexed="64"/>
      </right>
      <top style="thin">
        <color indexed="64"/>
      </top>
      <bottom/>
      <diagonal/>
    </border>
    <border>
      <left style="medium">
        <color indexed="64"/>
      </left>
      <right style="thin">
        <color rgb="FF000000"/>
      </right>
      <top style="medium">
        <color indexed="64"/>
      </top>
      <bottom style="thin">
        <color rgb="FF000000"/>
      </bottom>
      <diagonal/>
    </border>
    <border>
      <left style="thin">
        <color rgb="FF000000"/>
      </left>
      <right style="thin">
        <color rgb="FF000000"/>
      </right>
      <top style="medium">
        <color indexed="64"/>
      </top>
      <bottom style="thin">
        <color rgb="FF000000"/>
      </bottom>
      <diagonal/>
    </border>
    <border>
      <left style="thin">
        <color rgb="FF000000"/>
      </left>
      <right style="thin">
        <color rgb="FF000000"/>
      </right>
      <top style="medium">
        <color indexed="64"/>
      </top>
      <bottom/>
      <diagonal/>
    </border>
    <border>
      <left style="thin">
        <color rgb="FF000000"/>
      </left>
      <right/>
      <top style="medium">
        <color indexed="64"/>
      </top>
      <bottom style="thin">
        <color rgb="FF000000"/>
      </bottom>
      <diagonal/>
    </border>
    <border>
      <left style="thin">
        <color rgb="FF000000"/>
      </left>
      <right style="medium">
        <color indexed="64"/>
      </right>
      <top style="medium">
        <color indexed="64"/>
      </top>
      <bottom style="thin">
        <color rgb="FF000000"/>
      </bottom>
      <diagonal/>
    </border>
    <border>
      <left style="thin">
        <color indexed="64"/>
      </left>
      <right style="medium">
        <color indexed="64"/>
      </right>
      <top/>
      <bottom style="thin">
        <color indexed="64"/>
      </bottom>
      <diagonal/>
    </border>
    <border>
      <left/>
      <right style="thin">
        <color indexed="64"/>
      </right>
      <top style="thin">
        <color indexed="64"/>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thin">
        <color rgb="FF000000"/>
      </right>
      <top style="medium">
        <color indexed="64"/>
      </top>
      <bottom style="thin">
        <color rgb="FF000000"/>
      </bottom>
      <diagonal/>
    </border>
    <border>
      <left style="thin">
        <color indexed="64"/>
      </left>
      <right/>
      <top/>
      <bottom style="thin">
        <color indexed="64"/>
      </bottom>
      <diagonal/>
    </border>
    <border>
      <left/>
      <right style="thin">
        <color rgb="FF000000"/>
      </right>
      <top/>
      <bottom/>
      <diagonal/>
    </border>
    <border>
      <left style="thin">
        <color indexed="64"/>
      </left>
      <right/>
      <top style="thin">
        <color indexed="64"/>
      </top>
      <bottom/>
      <diagonal/>
    </border>
    <border>
      <left style="thin">
        <color indexed="64"/>
      </left>
      <right style="medium">
        <color indexed="64"/>
      </right>
      <top style="thin">
        <color indexed="64"/>
      </top>
      <bottom/>
      <diagonal/>
    </border>
  </borders>
  <cellStyleXfs count="4">
    <xf numFmtId="0" fontId="0" fillId="0" borderId="0"/>
    <xf numFmtId="9" fontId="1" fillId="0" borderId="0" applyFont="0" applyFill="0" applyBorder="0" applyAlignment="0" applyProtection="0"/>
    <xf numFmtId="0" fontId="2" fillId="0" borderId="0"/>
    <xf numFmtId="0" fontId="3" fillId="0" borderId="0" applyNumberFormat="0" applyFill="0" applyBorder="0" applyAlignment="0" applyProtection="0"/>
  </cellStyleXfs>
  <cellXfs count="457">
    <xf numFmtId="0" fontId="0" fillId="0" borderId="0" xfId="0"/>
    <xf numFmtId="0" fontId="5" fillId="0" borderId="0" xfId="0" applyFont="1"/>
    <xf numFmtId="0" fontId="9" fillId="6" borderId="1" xfId="0" applyFont="1" applyFill="1" applyBorder="1" applyAlignment="1">
      <alignment horizontal="center" vertical="center" wrapText="1"/>
    </xf>
    <xf numFmtId="0" fontId="10" fillId="3" borderId="1" xfId="0" applyFont="1" applyFill="1" applyBorder="1" applyAlignment="1">
      <alignment horizontal="center" vertical="center" wrapText="1"/>
    </xf>
    <xf numFmtId="0" fontId="5" fillId="0" borderId="0" xfId="0" applyFont="1" applyAlignment="1">
      <alignment horizontal="left"/>
    </xf>
    <xf numFmtId="0" fontId="14" fillId="0" borderId="0" xfId="0" applyFont="1"/>
    <xf numFmtId="0" fontId="5" fillId="0" borderId="0" xfId="0" applyFont="1" applyAlignment="1">
      <alignment horizontal="center" wrapText="1"/>
    </xf>
    <xf numFmtId="0" fontId="5" fillId="0" borderId="0" xfId="0" applyFont="1" applyAlignment="1">
      <alignment vertical="center"/>
    </xf>
    <xf numFmtId="9" fontId="14" fillId="7" borderId="4" xfId="0" applyNumberFormat="1" applyFont="1" applyFill="1" applyBorder="1" applyAlignment="1">
      <alignment horizontal="center" vertical="center"/>
    </xf>
    <xf numFmtId="0" fontId="14" fillId="6" borderId="1" xfId="0" applyFont="1" applyFill="1" applyBorder="1" applyAlignment="1">
      <alignment horizontal="center" vertical="center" wrapText="1"/>
    </xf>
    <xf numFmtId="0" fontId="4" fillId="0" borderId="7" xfId="0" applyFont="1" applyBorder="1" applyAlignment="1">
      <alignment horizontal="left" vertical="center"/>
    </xf>
    <xf numFmtId="0" fontId="7" fillId="0" borderId="0" xfId="0" applyFont="1" applyAlignment="1">
      <alignment horizontal="center"/>
    </xf>
    <xf numFmtId="0" fontId="5" fillId="0" borderId="0" xfId="0" applyFont="1" applyAlignment="1">
      <alignment horizontal="center"/>
    </xf>
    <xf numFmtId="0" fontId="5" fillId="0" borderId="1" xfId="0" applyFont="1" applyBorder="1" applyAlignment="1">
      <alignment vertical="center" wrapText="1"/>
    </xf>
    <xf numFmtId="0" fontId="5" fillId="0" borderId="1" xfId="0" applyFont="1" applyBorder="1" applyAlignment="1">
      <alignment horizontal="left" vertical="center" wrapText="1"/>
    </xf>
    <xf numFmtId="0" fontId="5" fillId="0" borderId="1" xfId="0" applyFont="1" applyBorder="1" applyAlignment="1">
      <alignment horizontal="center" vertical="center" wrapText="1"/>
    </xf>
    <xf numFmtId="0" fontId="12" fillId="0" borderId="7" xfId="0" applyFont="1" applyBorder="1" applyAlignment="1">
      <alignment horizontal="left" vertical="center"/>
    </xf>
    <xf numFmtId="0" fontId="10" fillId="3" borderId="9" xfId="0" applyFont="1" applyFill="1" applyBorder="1" applyAlignment="1">
      <alignment horizontal="center" vertical="center" wrapText="1"/>
    </xf>
    <xf numFmtId="14" fontId="5" fillId="8" borderId="3" xfId="0" applyNumberFormat="1" applyFont="1" applyFill="1" applyBorder="1" applyAlignment="1">
      <alignment horizontal="center" vertical="center" wrapText="1"/>
    </xf>
    <xf numFmtId="0" fontId="4" fillId="0" borderId="6" xfId="0" applyFont="1" applyBorder="1" applyAlignment="1">
      <alignment vertical="center"/>
    </xf>
    <xf numFmtId="0" fontId="9" fillId="6" borderId="20" xfId="0" applyFont="1" applyFill="1" applyBorder="1" applyAlignment="1">
      <alignment horizontal="center" vertical="center" wrapText="1"/>
    </xf>
    <xf numFmtId="0" fontId="5" fillId="0" borderId="20" xfId="0" applyFont="1" applyBorder="1" applyAlignment="1">
      <alignment vertical="center" wrapText="1"/>
    </xf>
    <xf numFmtId="0" fontId="5" fillId="0" borderId="20" xfId="0" applyFont="1" applyBorder="1" applyAlignment="1">
      <alignment horizontal="center" vertical="center" wrapText="1"/>
    </xf>
    <xf numFmtId="0" fontId="10" fillId="3" borderId="20" xfId="0" applyFont="1" applyFill="1" applyBorder="1" applyAlignment="1">
      <alignment horizontal="center" vertical="center" wrapText="1"/>
    </xf>
    <xf numFmtId="0" fontId="9" fillId="5" borderId="25" xfId="0" applyFont="1" applyFill="1" applyBorder="1" applyAlignment="1">
      <alignment vertical="center" wrapText="1"/>
    </xf>
    <xf numFmtId="0" fontId="9" fillId="6" borderId="25" xfId="0" applyFont="1" applyFill="1" applyBorder="1" applyAlignment="1">
      <alignment horizontal="center" vertical="center" wrapText="1"/>
    </xf>
    <xf numFmtId="9" fontId="9" fillId="6" borderId="25" xfId="1" applyFont="1" applyFill="1" applyBorder="1" applyAlignment="1">
      <alignment horizontal="center" vertical="center" wrapText="1"/>
    </xf>
    <xf numFmtId="0" fontId="5" fillId="0" borderId="25" xfId="0" applyFont="1" applyBorder="1" applyAlignment="1">
      <alignment horizontal="left" vertical="center" wrapText="1"/>
    </xf>
    <xf numFmtId="0" fontId="5" fillId="0" borderId="25" xfId="0" applyFont="1" applyBorder="1" applyAlignment="1">
      <alignment horizontal="center" vertical="center" wrapText="1"/>
    </xf>
    <xf numFmtId="0" fontId="10" fillId="3" borderId="25" xfId="0" applyFont="1" applyFill="1" applyBorder="1" applyAlignment="1">
      <alignment horizontal="center" vertical="center" wrapText="1"/>
    </xf>
    <xf numFmtId="14" fontId="5" fillId="3" borderId="27" xfId="0" applyNumberFormat="1" applyFont="1" applyFill="1" applyBorder="1" applyAlignment="1">
      <alignment horizontal="center" vertical="center" wrapText="1"/>
    </xf>
    <xf numFmtId="14" fontId="5" fillId="8" borderId="28" xfId="0" applyNumberFormat="1" applyFont="1" applyFill="1" applyBorder="1" applyAlignment="1">
      <alignment horizontal="center" vertical="center" wrapText="1"/>
    </xf>
    <xf numFmtId="0" fontId="5" fillId="3" borderId="1" xfId="0" applyFont="1" applyFill="1" applyBorder="1" applyAlignment="1">
      <alignment horizontal="center" vertical="center" wrapText="1"/>
    </xf>
    <xf numFmtId="0" fontId="5" fillId="3" borderId="9" xfId="0" applyFont="1" applyFill="1" applyBorder="1" applyAlignment="1">
      <alignment horizontal="center" vertical="center" wrapText="1"/>
    </xf>
    <xf numFmtId="0" fontId="4" fillId="0" borderId="5" xfId="0" applyFont="1" applyBorder="1" applyAlignment="1">
      <alignment vertical="center"/>
    </xf>
    <xf numFmtId="0" fontId="10" fillId="3" borderId="21" xfId="0" applyFont="1" applyFill="1" applyBorder="1" applyAlignment="1">
      <alignment horizontal="center" vertical="center" wrapText="1"/>
    </xf>
    <xf numFmtId="0" fontId="0" fillId="0" borderId="0" xfId="0" applyAlignment="1">
      <alignment horizontal="center"/>
    </xf>
    <xf numFmtId="0" fontId="0" fillId="0" borderId="0" xfId="0" applyAlignment="1">
      <alignment horizontal="left"/>
    </xf>
    <xf numFmtId="14" fontId="16" fillId="0" borderId="1" xfId="0" applyNumberFormat="1" applyFont="1" applyBorder="1" applyAlignment="1">
      <alignment horizontal="center" vertical="center" wrapText="1"/>
    </xf>
    <xf numFmtId="0" fontId="16" fillId="0" borderId="1" xfId="0" applyFont="1" applyBorder="1" applyAlignment="1">
      <alignment horizontal="center" vertical="center" wrapText="1"/>
    </xf>
    <xf numFmtId="0" fontId="16" fillId="0" borderId="1" xfId="0" applyFont="1" applyBorder="1" applyAlignment="1">
      <alignment horizontal="left" vertical="center" wrapText="1"/>
    </xf>
    <xf numFmtId="0" fontId="17" fillId="0" borderId="1" xfId="0" applyFont="1" applyBorder="1" applyAlignment="1">
      <alignment horizontal="center" vertical="center" wrapText="1"/>
    </xf>
    <xf numFmtId="0" fontId="16" fillId="0" borderId="1" xfId="2" applyFont="1" applyBorder="1" applyAlignment="1">
      <alignment horizontal="center" vertical="center" wrapText="1"/>
    </xf>
    <xf numFmtId="0" fontId="20" fillId="0" borderId="1" xfId="0" applyFont="1" applyBorder="1" applyAlignment="1">
      <alignment horizontal="center" vertical="center" wrapText="1"/>
    </xf>
    <xf numFmtId="0" fontId="21" fillId="0" borderId="1" xfId="0" applyFont="1" applyBorder="1" applyAlignment="1">
      <alignment horizontal="center" vertical="center" wrapText="1"/>
    </xf>
    <xf numFmtId="14" fontId="20" fillId="0" borderId="1" xfId="0" applyNumberFormat="1" applyFont="1" applyBorder="1" applyAlignment="1">
      <alignment horizontal="center" vertical="center" wrapText="1"/>
    </xf>
    <xf numFmtId="0" fontId="20" fillId="0" borderId="1" xfId="2" applyFont="1" applyBorder="1" applyAlignment="1">
      <alignment horizontal="center" vertical="center" wrapText="1"/>
    </xf>
    <xf numFmtId="0" fontId="19" fillId="11" borderId="1" xfId="0" applyFont="1" applyFill="1" applyBorder="1" applyAlignment="1">
      <alignment horizontal="left" vertical="center" wrapText="1"/>
    </xf>
    <xf numFmtId="0" fontId="17" fillId="11" borderId="1" xfId="0" applyFont="1" applyFill="1" applyBorder="1" applyAlignment="1">
      <alignment horizontal="center" vertical="center" wrapText="1"/>
    </xf>
    <xf numFmtId="0" fontId="20" fillId="0" borderId="1" xfId="0" applyFont="1" applyBorder="1" applyAlignment="1">
      <alignment horizontal="left" vertical="center" wrapText="1"/>
    </xf>
    <xf numFmtId="0" fontId="16" fillId="11" borderId="1" xfId="0" applyFont="1" applyFill="1" applyBorder="1" applyAlignment="1">
      <alignment horizontal="left" vertical="center" wrapText="1"/>
    </xf>
    <xf numFmtId="0" fontId="20" fillId="11" borderId="1" xfId="0" applyFont="1" applyFill="1" applyBorder="1" applyAlignment="1">
      <alignment horizontal="left" vertical="center" wrapText="1"/>
    </xf>
    <xf numFmtId="0" fontId="17" fillId="12" borderId="1" xfId="0" applyFont="1" applyFill="1" applyBorder="1" applyAlignment="1">
      <alignment horizontal="center" vertical="center" wrapText="1"/>
    </xf>
    <xf numFmtId="0" fontId="23" fillId="0" borderId="0" xfId="0" applyFont="1" applyAlignment="1">
      <alignment horizontal="center" vertical="center" wrapText="1"/>
    </xf>
    <xf numFmtId="0" fontId="18" fillId="0" borderId="0" xfId="0" applyFont="1" applyAlignment="1">
      <alignment horizontal="left" vertical="top"/>
    </xf>
    <xf numFmtId="14" fontId="5" fillId="8" borderId="22" xfId="0" applyNumberFormat="1" applyFont="1" applyFill="1" applyBorder="1" applyAlignment="1">
      <alignment horizontal="center" vertical="center" wrapText="1"/>
    </xf>
    <xf numFmtId="0" fontId="25" fillId="0" borderId="0" xfId="0" applyFont="1"/>
    <xf numFmtId="0" fontId="25" fillId="0" borderId="0" xfId="0" applyFont="1" applyAlignment="1">
      <alignment wrapText="1"/>
    </xf>
    <xf numFmtId="0" fontId="26" fillId="0" borderId="0" xfId="0" applyFont="1"/>
    <xf numFmtId="0" fontId="27" fillId="13" borderId="4" xfId="0" applyFont="1" applyFill="1" applyBorder="1" applyAlignment="1">
      <alignment horizontal="center" vertical="center" wrapText="1"/>
    </xf>
    <xf numFmtId="0" fontId="27" fillId="13" borderId="0" xfId="0" applyFont="1" applyFill="1" applyAlignment="1">
      <alignment horizontal="left" vertical="center" wrapText="1"/>
    </xf>
    <xf numFmtId="0" fontId="27" fillId="13" borderId="7" xfId="0" applyFont="1" applyFill="1" applyBorder="1" applyAlignment="1">
      <alignment horizontal="center" vertical="center" wrapText="1"/>
    </xf>
    <xf numFmtId="0" fontId="28" fillId="13" borderId="29" xfId="0" applyFont="1" applyFill="1" applyBorder="1" applyAlignment="1">
      <alignment horizontal="center" vertical="center" wrapText="1"/>
    </xf>
    <xf numFmtId="0" fontId="29" fillId="14" borderId="25" xfId="0" applyFont="1" applyFill="1" applyBorder="1" applyAlignment="1">
      <alignment horizontal="center" vertical="center" wrapText="1"/>
    </xf>
    <xf numFmtId="0" fontId="29" fillId="15" borderId="25" xfId="0" applyFont="1" applyFill="1" applyBorder="1" applyAlignment="1">
      <alignment horizontal="center" vertical="center" wrapText="1"/>
    </xf>
    <xf numFmtId="0" fontId="29" fillId="13" borderId="25" xfId="0" applyFont="1" applyFill="1" applyBorder="1" applyAlignment="1">
      <alignment vertical="center" wrapText="1"/>
    </xf>
    <xf numFmtId="0" fontId="29" fillId="16" borderId="25" xfId="0" applyFont="1" applyFill="1" applyBorder="1" applyAlignment="1">
      <alignment vertical="center" wrapText="1"/>
    </xf>
    <xf numFmtId="9" fontId="29" fillId="16" borderId="25" xfId="0" applyNumberFormat="1" applyFont="1" applyFill="1" applyBorder="1" applyAlignment="1">
      <alignment horizontal="center" vertical="center" wrapText="1"/>
    </xf>
    <xf numFmtId="0" fontId="29" fillId="17" borderId="25" xfId="0" applyFont="1" applyFill="1" applyBorder="1" applyAlignment="1">
      <alignment horizontal="center" vertical="center" wrapText="1"/>
    </xf>
    <xf numFmtId="0" fontId="29" fillId="16" borderId="25" xfId="0" applyFont="1" applyFill="1" applyBorder="1" applyAlignment="1">
      <alignment horizontal="center" vertical="center" wrapText="1"/>
    </xf>
    <xf numFmtId="0" fontId="27" fillId="13" borderId="25" xfId="0" applyFont="1" applyFill="1" applyBorder="1" applyAlignment="1">
      <alignment horizontal="left" vertical="center" wrapText="1"/>
    </xf>
    <xf numFmtId="0" fontId="29" fillId="13" borderId="25" xfId="0" applyFont="1" applyFill="1" applyBorder="1" applyAlignment="1">
      <alignment horizontal="left" vertical="center" wrapText="1"/>
    </xf>
    <xf numFmtId="0" fontId="30" fillId="18" borderId="28" xfId="0" applyFont="1" applyFill="1" applyBorder="1" applyAlignment="1">
      <alignment horizontal="center" vertical="center" wrapText="1"/>
    </xf>
    <xf numFmtId="0" fontId="30" fillId="18" borderId="3" xfId="0" applyFont="1" applyFill="1" applyBorder="1" applyAlignment="1">
      <alignment horizontal="center" vertical="center" wrapText="1"/>
    </xf>
    <xf numFmtId="0" fontId="30" fillId="18" borderId="8" xfId="0" applyFont="1" applyFill="1" applyBorder="1" applyAlignment="1">
      <alignment horizontal="center" vertical="center" wrapText="1"/>
    </xf>
    <xf numFmtId="0" fontId="28" fillId="13" borderId="2" xfId="0" applyFont="1" applyFill="1" applyBorder="1" applyAlignment="1">
      <alignment horizontal="center" vertical="center" wrapText="1"/>
    </xf>
    <xf numFmtId="0" fontId="29" fillId="14" borderId="1" xfId="0" applyFont="1" applyFill="1" applyBorder="1" applyAlignment="1">
      <alignment horizontal="center" vertical="center" wrapText="1"/>
    </xf>
    <xf numFmtId="0" fontId="29" fillId="15" borderId="1" xfId="0" applyFont="1" applyFill="1" applyBorder="1" applyAlignment="1">
      <alignment horizontal="center" vertical="center" wrapText="1"/>
    </xf>
    <xf numFmtId="0" fontId="29" fillId="13" borderId="1" xfId="0" applyFont="1" applyFill="1" applyBorder="1" applyAlignment="1">
      <alignment vertical="center" wrapText="1"/>
    </xf>
    <xf numFmtId="0" fontId="29" fillId="16" borderId="1" xfId="0" applyFont="1" applyFill="1" applyBorder="1" applyAlignment="1">
      <alignment vertical="center" wrapText="1"/>
    </xf>
    <xf numFmtId="9" fontId="29" fillId="16" borderId="1" xfId="0" applyNumberFormat="1" applyFont="1" applyFill="1" applyBorder="1" applyAlignment="1">
      <alignment horizontal="center" vertical="center" wrapText="1"/>
    </xf>
    <xf numFmtId="0" fontId="29" fillId="17" borderId="1" xfId="0" applyFont="1" applyFill="1" applyBorder="1" applyAlignment="1">
      <alignment horizontal="center" vertical="center" wrapText="1"/>
    </xf>
    <xf numFmtId="0" fontId="29" fillId="16" borderId="34" xfId="0" applyFont="1" applyFill="1" applyBorder="1" applyAlignment="1">
      <alignment horizontal="center" vertical="center" wrapText="1"/>
    </xf>
    <xf numFmtId="0" fontId="27" fillId="13" borderId="1" xfId="0" applyFont="1" applyFill="1" applyBorder="1" applyAlignment="1">
      <alignment horizontal="left" vertical="center" wrapText="1"/>
    </xf>
    <xf numFmtId="0" fontId="29" fillId="13" borderId="1" xfId="0" applyFont="1" applyFill="1" applyBorder="1" applyAlignment="1">
      <alignment horizontal="left" vertical="center" wrapText="1"/>
    </xf>
    <xf numFmtId="0" fontId="29" fillId="16" borderId="40" xfId="0" applyFont="1" applyFill="1" applyBorder="1" applyAlignment="1">
      <alignment horizontal="center" vertical="center" wrapText="1"/>
    </xf>
    <xf numFmtId="0" fontId="29" fillId="16" borderId="1" xfId="0" applyFont="1" applyFill="1" applyBorder="1" applyAlignment="1">
      <alignment horizontal="center" vertical="center" wrapText="1"/>
    </xf>
    <xf numFmtId="0" fontId="30" fillId="18" borderId="41" xfId="0" applyFont="1" applyFill="1" applyBorder="1" applyAlignment="1">
      <alignment horizontal="center" vertical="center" wrapText="1"/>
    </xf>
    <xf numFmtId="0" fontId="30" fillId="18" borderId="42" xfId="0" applyFont="1" applyFill="1" applyBorder="1" applyAlignment="1">
      <alignment horizontal="center" vertical="center" wrapText="1"/>
    </xf>
    <xf numFmtId="0" fontId="28" fillId="13" borderId="23" xfId="0" applyFont="1" applyFill="1" applyBorder="1" applyAlignment="1">
      <alignment horizontal="center" vertical="center" wrapText="1"/>
    </xf>
    <xf numFmtId="0" fontId="29" fillId="14" borderId="20" xfId="0" applyFont="1" applyFill="1" applyBorder="1" applyAlignment="1">
      <alignment horizontal="center" vertical="center" wrapText="1"/>
    </xf>
    <xf numFmtId="0" fontId="29" fillId="15" borderId="20" xfId="0" applyFont="1" applyFill="1" applyBorder="1" applyAlignment="1">
      <alignment horizontal="center" vertical="center" wrapText="1"/>
    </xf>
    <xf numFmtId="0" fontId="29" fillId="13" borderId="20" xfId="0" applyFont="1" applyFill="1" applyBorder="1" applyAlignment="1">
      <alignment vertical="center" wrapText="1"/>
    </xf>
    <xf numFmtId="0" fontId="29" fillId="16" borderId="20" xfId="0" applyFont="1" applyFill="1" applyBorder="1" applyAlignment="1">
      <alignment vertical="center" wrapText="1"/>
    </xf>
    <xf numFmtId="9" fontId="29" fillId="16" borderId="20" xfId="0" applyNumberFormat="1" applyFont="1" applyFill="1" applyBorder="1" applyAlignment="1">
      <alignment horizontal="center" vertical="center" wrapText="1"/>
    </xf>
    <xf numFmtId="0" fontId="29" fillId="17" borderId="20" xfId="0" applyFont="1" applyFill="1" applyBorder="1" applyAlignment="1">
      <alignment horizontal="center" vertical="center" wrapText="1"/>
    </xf>
    <xf numFmtId="0" fontId="29" fillId="16" borderId="43" xfId="0" applyFont="1" applyFill="1" applyBorder="1" applyAlignment="1">
      <alignment horizontal="center" vertical="center" wrapText="1"/>
    </xf>
    <xf numFmtId="0" fontId="27" fillId="13" borderId="20" xfId="0" applyFont="1" applyFill="1" applyBorder="1" applyAlignment="1">
      <alignment horizontal="left" vertical="center" wrapText="1"/>
    </xf>
    <xf numFmtId="0" fontId="29" fillId="13" borderId="20" xfId="0" applyFont="1" applyFill="1" applyBorder="1" applyAlignment="1">
      <alignment horizontal="left" vertical="center" wrapText="1"/>
    </xf>
    <xf numFmtId="0" fontId="30" fillId="18" borderId="22" xfId="0" applyFont="1" applyFill="1" applyBorder="1" applyAlignment="1">
      <alignment horizontal="center" vertical="center" wrapText="1"/>
    </xf>
    <xf numFmtId="0" fontId="30" fillId="18" borderId="44" xfId="0" applyFont="1" applyFill="1" applyBorder="1" applyAlignment="1">
      <alignment horizontal="center" vertical="center" wrapText="1"/>
    </xf>
    <xf numFmtId="0" fontId="32" fillId="15" borderId="45" xfId="0" applyFont="1" applyFill="1" applyBorder="1" applyAlignment="1">
      <alignment horizontal="center" vertical="center" wrapText="1"/>
    </xf>
    <xf numFmtId="0" fontId="33" fillId="15" borderId="45" xfId="0" applyFont="1" applyFill="1" applyBorder="1" applyAlignment="1">
      <alignment horizontal="center" vertical="center" wrapText="1"/>
    </xf>
    <xf numFmtId="0" fontId="33" fillId="16" borderId="46" xfId="0" applyFont="1" applyFill="1" applyBorder="1" applyAlignment="1">
      <alignment horizontal="center" vertical="center" wrapText="1"/>
    </xf>
    <xf numFmtId="0" fontId="33" fillId="16" borderId="45" xfId="0" applyFont="1" applyFill="1" applyBorder="1" applyAlignment="1">
      <alignment horizontal="center" vertical="center" wrapText="1"/>
    </xf>
    <xf numFmtId="0" fontId="32" fillId="19" borderId="6" xfId="0" applyFont="1" applyFill="1" applyBorder="1" applyAlignment="1">
      <alignment horizontal="center" vertical="center" wrapText="1"/>
    </xf>
    <xf numFmtId="0" fontId="32" fillId="19" borderId="7" xfId="0" applyFont="1" applyFill="1" applyBorder="1" applyAlignment="1">
      <alignment horizontal="center" vertical="center" wrapText="1"/>
    </xf>
    <xf numFmtId="0" fontId="32" fillId="19" borderId="47" xfId="0" applyFont="1" applyFill="1" applyBorder="1" applyAlignment="1">
      <alignment horizontal="center" vertical="center" wrapText="1"/>
    </xf>
    <xf numFmtId="0" fontId="33" fillId="19" borderId="48" xfId="0" applyFont="1" applyFill="1" applyBorder="1" applyAlignment="1">
      <alignment horizontal="center" vertical="center" wrapText="1"/>
    </xf>
    <xf numFmtId="0" fontId="33" fillId="16" borderId="38" xfId="0" applyFont="1" applyFill="1" applyBorder="1" applyAlignment="1">
      <alignment horizontal="center" vertical="center" wrapText="1"/>
    </xf>
    <xf numFmtId="0" fontId="32" fillId="19" borderId="0" xfId="0" applyFont="1" applyFill="1" applyAlignment="1">
      <alignment horizontal="center" vertical="center" wrapText="1"/>
    </xf>
    <xf numFmtId="0" fontId="32" fillId="19" borderId="49" xfId="0" applyFont="1" applyFill="1" applyBorder="1" applyAlignment="1">
      <alignment horizontal="center" vertical="center" wrapText="1"/>
    </xf>
    <xf numFmtId="0" fontId="33" fillId="19" borderId="50" xfId="0" applyFont="1" applyFill="1" applyBorder="1" applyAlignment="1">
      <alignment horizontal="center" vertical="center" wrapText="1"/>
    </xf>
    <xf numFmtId="0" fontId="33" fillId="19" borderId="49" xfId="0" applyFont="1" applyFill="1" applyBorder="1" applyAlignment="1">
      <alignment horizontal="center" vertical="center" wrapText="1"/>
    </xf>
    <xf numFmtId="0" fontId="33" fillId="16" borderId="46" xfId="0" applyFont="1" applyFill="1" applyBorder="1" applyAlignment="1">
      <alignment vertical="center" wrapText="1"/>
    </xf>
    <xf numFmtId="0" fontId="33" fillId="19" borderId="51" xfId="0" applyFont="1" applyFill="1" applyBorder="1" applyAlignment="1">
      <alignment horizontal="center" vertical="center" wrapText="1"/>
    </xf>
    <xf numFmtId="0" fontId="28" fillId="13" borderId="36" xfId="0" applyFont="1" applyFill="1" applyBorder="1" applyAlignment="1">
      <alignment horizontal="center" vertical="center" wrapText="1"/>
    </xf>
    <xf numFmtId="0" fontId="29" fillId="0" borderId="36" xfId="0" applyFont="1" applyBorder="1" applyAlignment="1">
      <alignment vertical="center" wrapText="1"/>
    </xf>
    <xf numFmtId="0" fontId="27" fillId="13" borderId="36" xfId="0" applyFont="1" applyFill="1" applyBorder="1" applyAlignment="1">
      <alignment horizontal="left" vertical="center" wrapText="1"/>
    </xf>
    <xf numFmtId="0" fontId="29" fillId="13" borderId="36" xfId="0" applyFont="1" applyFill="1" applyBorder="1" applyAlignment="1">
      <alignment horizontal="left" vertical="center" wrapText="1"/>
    </xf>
    <xf numFmtId="0" fontId="27" fillId="0" borderId="0" xfId="0" applyFont="1" applyAlignment="1">
      <alignment horizontal="center" vertical="center" wrapText="1"/>
    </xf>
    <xf numFmtId="14" fontId="27" fillId="0" borderId="0" xfId="0" applyNumberFormat="1" applyFont="1" applyAlignment="1">
      <alignment horizontal="center" vertical="center"/>
    </xf>
    <xf numFmtId="0" fontId="27" fillId="0" borderId="0" xfId="0" applyFont="1" applyAlignment="1">
      <alignment horizontal="center" vertical="center"/>
    </xf>
    <xf numFmtId="0" fontId="25" fillId="0" borderId="0" xfId="0" applyFont="1" applyAlignment="1">
      <alignment horizontal="center" vertical="center" wrapText="1"/>
    </xf>
    <xf numFmtId="0" fontId="34" fillId="0" borderId="0" xfId="0" applyFont="1" applyAlignment="1">
      <alignment horizontal="center" vertical="center" wrapText="1"/>
    </xf>
    <xf numFmtId="0" fontId="0" fillId="0" borderId="0" xfId="0" applyAlignment="1">
      <alignment vertical="center" wrapText="1"/>
    </xf>
    <xf numFmtId="0" fontId="32" fillId="19" borderId="45" xfId="0" applyFont="1" applyFill="1" applyBorder="1" applyAlignment="1">
      <alignment horizontal="center" vertical="center" wrapText="1"/>
    </xf>
    <xf numFmtId="0" fontId="26" fillId="20" borderId="34" xfId="0" applyFont="1" applyFill="1" applyBorder="1" applyAlignment="1">
      <alignment horizontal="center" vertical="center" wrapText="1"/>
    </xf>
    <xf numFmtId="0" fontId="35" fillId="0" borderId="0" xfId="0" applyFont="1" applyAlignment="1">
      <alignment horizontal="left" vertical="center" wrapText="1"/>
    </xf>
    <xf numFmtId="0" fontId="38" fillId="0" borderId="0" xfId="0" applyFont="1" applyAlignment="1">
      <alignment horizontal="left" vertical="top" wrapText="1"/>
    </xf>
    <xf numFmtId="0" fontId="39" fillId="0" borderId="0" xfId="0" applyFont="1" applyAlignment="1">
      <alignment horizontal="left" vertical="top" wrapText="1"/>
    </xf>
    <xf numFmtId="0" fontId="10" fillId="3" borderId="25" xfId="0" applyFont="1" applyFill="1" applyBorder="1" applyAlignment="1">
      <alignment vertical="center" wrapText="1"/>
    </xf>
    <xf numFmtId="14" fontId="16" fillId="0" borderId="1" xfId="0" applyNumberFormat="1" applyFont="1" applyBorder="1" applyAlignment="1">
      <alignment horizontal="center" vertical="center" shrinkToFit="1"/>
    </xf>
    <xf numFmtId="14" fontId="20" fillId="0" borderId="1" xfId="0" applyNumberFormat="1" applyFont="1" applyBorder="1" applyAlignment="1">
      <alignment horizontal="center" vertical="center" shrinkToFit="1"/>
    </xf>
    <xf numFmtId="9" fontId="9" fillId="6" borderId="20" xfId="1" applyFont="1" applyFill="1" applyBorder="1" applyAlignment="1">
      <alignment horizontal="center" vertical="center" wrapText="1"/>
    </xf>
    <xf numFmtId="9" fontId="9" fillId="6" borderId="1" xfId="1" applyFont="1" applyFill="1" applyBorder="1" applyAlignment="1">
      <alignment horizontal="center" vertical="center" wrapText="1"/>
    </xf>
    <xf numFmtId="9" fontId="14" fillId="6" borderId="1" xfId="1" applyFont="1" applyFill="1" applyBorder="1" applyAlignment="1">
      <alignment horizontal="center" vertical="center" wrapText="1"/>
    </xf>
    <xf numFmtId="0" fontId="41" fillId="23" borderId="7" xfId="0" applyFont="1" applyFill="1" applyBorder="1" applyAlignment="1">
      <alignment horizontal="center" vertical="center" wrapText="1"/>
    </xf>
    <xf numFmtId="0" fontId="41" fillId="24" borderId="7" xfId="0" applyFont="1" applyFill="1" applyBorder="1" applyAlignment="1">
      <alignment horizontal="center" vertical="center" wrapText="1"/>
    </xf>
    <xf numFmtId="0" fontId="40" fillId="0" borderId="14" xfId="0" applyFont="1" applyBorder="1" applyAlignment="1">
      <alignment horizontal="center" vertical="center"/>
    </xf>
    <xf numFmtId="0" fontId="40" fillId="0" borderId="12" xfId="0" applyFont="1" applyBorder="1" applyAlignment="1">
      <alignment horizontal="left" vertical="center" wrapText="1"/>
    </xf>
    <xf numFmtId="10" fontId="42" fillId="5" borderId="12" xfId="0" applyNumberFormat="1" applyFont="1" applyFill="1" applyBorder="1" applyAlignment="1">
      <alignment horizontal="center" vertical="center"/>
    </xf>
    <xf numFmtId="10" fontId="42" fillId="22" borderId="12" xfId="0" applyNumberFormat="1" applyFont="1" applyFill="1" applyBorder="1" applyAlignment="1">
      <alignment horizontal="center" vertical="center"/>
    </xf>
    <xf numFmtId="0" fontId="43" fillId="0" borderId="68" xfId="0" applyFont="1" applyBorder="1" applyAlignment="1">
      <alignment vertical="center" wrapText="1"/>
    </xf>
    <xf numFmtId="0" fontId="40" fillId="0" borderId="69" xfId="0" applyFont="1" applyBorder="1" applyAlignment="1">
      <alignment horizontal="center" vertical="center"/>
    </xf>
    <xf numFmtId="0" fontId="40" fillId="0" borderId="11" xfId="0" applyFont="1" applyBorder="1" applyAlignment="1">
      <alignment horizontal="left" vertical="center" wrapText="1"/>
    </xf>
    <xf numFmtId="10" fontId="42" fillId="22" borderId="11" xfId="0" applyNumberFormat="1" applyFont="1" applyFill="1" applyBorder="1" applyAlignment="1">
      <alignment horizontal="center" vertical="center"/>
    </xf>
    <xf numFmtId="0" fontId="43" fillId="0" borderId="30" xfId="0" applyFont="1" applyBorder="1" applyAlignment="1">
      <alignment vertical="center" wrapText="1"/>
    </xf>
    <xf numFmtId="0" fontId="40" fillId="0" borderId="15" xfId="0" applyFont="1" applyBorder="1" applyAlignment="1">
      <alignment horizontal="center" vertical="center"/>
    </xf>
    <xf numFmtId="0" fontId="40" fillId="10" borderId="70" xfId="0" applyFont="1" applyFill="1" applyBorder="1" applyAlignment="1">
      <alignment horizontal="left" vertical="center" wrapText="1"/>
    </xf>
    <xf numFmtId="9" fontId="42" fillId="5" borderId="70" xfId="0" applyNumberFormat="1" applyFont="1" applyFill="1" applyBorder="1" applyAlignment="1">
      <alignment horizontal="center" vertical="center"/>
    </xf>
    <xf numFmtId="0" fontId="42" fillId="22" borderId="70" xfId="0" applyFont="1" applyFill="1" applyBorder="1" applyAlignment="1">
      <alignment horizontal="center" vertical="center"/>
    </xf>
    <xf numFmtId="0" fontId="42" fillId="5" borderId="70" xfId="0" applyFont="1" applyFill="1" applyBorder="1" applyAlignment="1">
      <alignment horizontal="center" vertical="center"/>
    </xf>
    <xf numFmtId="0" fontId="43" fillId="0" borderId="16" xfId="0" applyFont="1" applyBorder="1" applyAlignment="1">
      <alignment horizontal="left" vertical="center" wrapText="1"/>
    </xf>
    <xf numFmtId="14" fontId="44" fillId="20" borderId="7" xfId="0" applyNumberFormat="1" applyFont="1" applyFill="1" applyBorder="1" applyAlignment="1">
      <alignment horizontal="center" vertical="center" wrapText="1" readingOrder="1"/>
    </xf>
    <xf numFmtId="14" fontId="34" fillId="20" borderId="7" xfId="0" applyNumberFormat="1" applyFont="1" applyFill="1" applyBorder="1" applyAlignment="1">
      <alignment horizontal="center" vertical="center" wrapText="1" readingOrder="1"/>
    </xf>
    <xf numFmtId="14" fontId="45" fillId="20" borderId="7" xfId="0" applyNumberFormat="1" applyFont="1" applyFill="1" applyBorder="1" applyAlignment="1">
      <alignment horizontal="center" vertical="center" wrapText="1" readingOrder="1"/>
    </xf>
    <xf numFmtId="0" fontId="44" fillId="25" borderId="71" xfId="0" applyFont="1" applyFill="1" applyBorder="1" applyAlignment="1" applyProtection="1">
      <alignment horizontal="center" vertical="center" wrapText="1" readingOrder="1"/>
      <protection locked="0"/>
    </xf>
    <xf numFmtId="0" fontId="44" fillId="25" borderId="34" xfId="0" applyFont="1" applyFill="1" applyBorder="1" applyAlignment="1" applyProtection="1">
      <alignment horizontal="center" vertical="center" wrapText="1" readingOrder="1"/>
      <protection locked="0"/>
    </xf>
    <xf numFmtId="0" fontId="46" fillId="26" borderId="34" xfId="0" applyFont="1" applyFill="1" applyBorder="1" applyAlignment="1" applyProtection="1">
      <alignment horizontal="center" vertical="center" wrapText="1" readingOrder="1"/>
      <protection locked="0"/>
    </xf>
    <xf numFmtId="9" fontId="44" fillId="25" borderId="34" xfId="1" applyFont="1" applyFill="1" applyBorder="1" applyAlignment="1" applyProtection="1">
      <alignment horizontal="center" vertical="center" wrapText="1" readingOrder="1"/>
      <protection locked="0"/>
    </xf>
    <xf numFmtId="10" fontId="44" fillId="25" borderId="72" xfId="1" applyNumberFormat="1" applyFont="1" applyFill="1" applyBorder="1" applyAlignment="1" applyProtection="1">
      <alignment horizontal="center" vertical="center" wrapText="1" readingOrder="1"/>
      <protection locked="0"/>
    </xf>
    <xf numFmtId="9" fontId="46" fillId="26" borderId="73" xfId="1" applyFont="1" applyFill="1" applyBorder="1" applyAlignment="1" applyProtection="1">
      <alignment horizontal="center" vertical="center" wrapText="1" readingOrder="1"/>
      <protection locked="0"/>
    </xf>
    <xf numFmtId="0" fontId="34" fillId="25" borderId="34" xfId="0" applyFont="1" applyFill="1" applyBorder="1" applyAlignment="1" applyProtection="1">
      <alignment horizontal="center" vertical="center" wrapText="1" readingOrder="1"/>
      <protection locked="0"/>
    </xf>
    <xf numFmtId="0" fontId="47" fillId="26" borderId="34" xfId="0" applyFont="1" applyFill="1" applyBorder="1" applyAlignment="1" applyProtection="1">
      <alignment horizontal="center" vertical="center" wrapText="1" readingOrder="1"/>
      <protection locked="0"/>
    </xf>
    <xf numFmtId="9" fontId="34" fillId="25" borderId="34" xfId="1" applyFont="1" applyFill="1" applyBorder="1" applyAlignment="1" applyProtection="1">
      <alignment horizontal="center" vertical="center" wrapText="1" readingOrder="1"/>
      <protection locked="0"/>
    </xf>
    <xf numFmtId="0" fontId="34" fillId="25" borderId="72" xfId="0" applyFont="1" applyFill="1" applyBorder="1" applyAlignment="1" applyProtection="1">
      <alignment horizontal="center" vertical="center" wrapText="1" readingOrder="1"/>
      <protection locked="0"/>
    </xf>
    <xf numFmtId="9" fontId="47" fillId="26" borderId="73" xfId="1" applyFont="1" applyFill="1" applyBorder="1" applyAlignment="1" applyProtection="1">
      <alignment horizontal="center" vertical="center" wrapText="1" readingOrder="1"/>
      <protection locked="0"/>
    </xf>
    <xf numFmtId="0" fontId="45" fillId="25" borderId="74" xfId="0" applyFont="1" applyFill="1" applyBorder="1" applyAlignment="1" applyProtection="1">
      <alignment horizontal="center" vertical="center" wrapText="1" readingOrder="1"/>
      <protection locked="0"/>
    </xf>
    <xf numFmtId="0" fontId="45" fillId="25" borderId="34" xfId="0" applyFont="1" applyFill="1" applyBorder="1" applyAlignment="1" applyProtection="1">
      <alignment horizontal="center" vertical="center" wrapText="1" readingOrder="1"/>
      <protection locked="0"/>
    </xf>
    <xf numFmtId="0" fontId="48" fillId="26" borderId="34" xfId="0" applyFont="1" applyFill="1" applyBorder="1" applyAlignment="1" applyProtection="1">
      <alignment horizontal="center" vertical="center" wrapText="1" readingOrder="1"/>
      <protection locked="0"/>
    </xf>
    <xf numFmtId="9" fontId="45" fillId="25" borderId="34" xfId="1" applyFont="1" applyFill="1" applyBorder="1" applyAlignment="1" applyProtection="1">
      <alignment horizontal="center" vertical="center" wrapText="1" readingOrder="1"/>
      <protection locked="0"/>
    </xf>
    <xf numFmtId="0" fontId="45" fillId="25" borderId="72" xfId="0" applyFont="1" applyFill="1" applyBorder="1" applyAlignment="1" applyProtection="1">
      <alignment horizontal="center" vertical="center" wrapText="1" readingOrder="1"/>
      <protection locked="0"/>
    </xf>
    <xf numFmtId="9" fontId="48" fillId="26" borderId="73" xfId="1" applyFont="1" applyFill="1" applyBorder="1" applyAlignment="1" applyProtection="1">
      <alignment horizontal="center" vertical="center" wrapText="1" readingOrder="1"/>
      <protection locked="0"/>
    </xf>
    <xf numFmtId="0" fontId="5" fillId="0" borderId="1" xfId="0" applyFont="1" applyBorder="1"/>
    <xf numFmtId="0" fontId="34" fillId="25" borderId="71" xfId="0" applyFont="1" applyFill="1" applyBorder="1" applyAlignment="1" applyProtection="1">
      <alignment horizontal="center" vertical="center" wrapText="1" readingOrder="1"/>
      <protection locked="0"/>
    </xf>
    <xf numFmtId="0" fontId="5" fillId="0" borderId="8" xfId="0" applyFont="1" applyBorder="1"/>
    <xf numFmtId="0" fontId="12" fillId="0" borderId="45" xfId="0" applyFont="1" applyBorder="1" applyAlignment="1">
      <alignment horizontal="left" vertical="center"/>
    </xf>
    <xf numFmtId="0" fontId="5" fillId="0" borderId="25" xfId="0" applyFont="1" applyBorder="1"/>
    <xf numFmtId="0" fontId="5" fillId="0" borderId="20" xfId="0" applyFont="1" applyBorder="1"/>
    <xf numFmtId="10" fontId="44" fillId="0" borderId="33" xfId="0" applyNumberFormat="1" applyFont="1" applyBorder="1" applyAlignment="1">
      <alignment horizontal="center" vertical="center"/>
    </xf>
    <xf numFmtId="10" fontId="26" fillId="0" borderId="33" xfId="1" applyNumberFormat="1" applyFont="1" applyBorder="1" applyAlignment="1" applyProtection="1">
      <alignment horizontal="center" vertical="center"/>
    </xf>
    <xf numFmtId="10" fontId="5" fillId="0" borderId="1" xfId="1" applyNumberFormat="1" applyFont="1" applyBorder="1" applyAlignment="1">
      <alignment horizontal="center" vertical="center"/>
    </xf>
    <xf numFmtId="10" fontId="5" fillId="0" borderId="2" xfId="1" applyNumberFormat="1" applyFont="1" applyBorder="1" applyAlignment="1">
      <alignment horizontal="center" vertical="center"/>
    </xf>
    <xf numFmtId="10" fontId="5" fillId="0" borderId="25" xfId="1" applyNumberFormat="1" applyFont="1" applyBorder="1" applyAlignment="1">
      <alignment horizontal="center" vertical="center"/>
    </xf>
    <xf numFmtId="10" fontId="5" fillId="29" borderId="43" xfId="1" applyNumberFormat="1" applyFont="1" applyFill="1" applyBorder="1" applyAlignment="1">
      <alignment horizontal="center" vertical="center"/>
    </xf>
    <xf numFmtId="0" fontId="5" fillId="0" borderId="33" xfId="0" applyFont="1" applyBorder="1"/>
    <xf numFmtId="10" fontId="5" fillId="0" borderId="80" xfId="1" applyNumberFormat="1" applyFont="1" applyBorder="1" applyAlignment="1">
      <alignment horizontal="center" vertical="center"/>
    </xf>
    <xf numFmtId="0" fontId="5" fillId="0" borderId="42" xfId="0" applyFont="1" applyBorder="1"/>
    <xf numFmtId="10" fontId="5" fillId="0" borderId="23" xfId="1" applyNumberFormat="1" applyFont="1" applyBorder="1" applyAlignment="1">
      <alignment horizontal="center" vertical="center"/>
    </xf>
    <xf numFmtId="0" fontId="5" fillId="0" borderId="44" xfId="0" applyFont="1" applyBorder="1"/>
    <xf numFmtId="10" fontId="5" fillId="0" borderId="29" xfId="1" applyNumberFormat="1" applyFont="1" applyBorder="1" applyAlignment="1">
      <alignment horizontal="center" vertical="center"/>
    </xf>
    <xf numFmtId="0" fontId="5" fillId="0" borderId="81" xfId="0" applyFont="1" applyBorder="1"/>
    <xf numFmtId="10" fontId="5" fillId="0" borderId="20" xfId="1" applyNumberFormat="1" applyFont="1" applyBorder="1" applyAlignment="1">
      <alignment horizontal="center" vertical="center"/>
    </xf>
    <xf numFmtId="0" fontId="10" fillId="2" borderId="25" xfId="0" applyFont="1" applyFill="1" applyBorder="1" applyAlignment="1">
      <alignment horizontal="center" vertical="center" wrapText="1"/>
    </xf>
    <xf numFmtId="0" fontId="9" fillId="5" borderId="58" xfId="0" applyFont="1" applyFill="1" applyBorder="1" applyAlignment="1">
      <alignment vertical="center" wrapText="1"/>
    </xf>
    <xf numFmtId="0" fontId="9" fillId="5" borderId="43" xfId="0" applyFont="1" applyFill="1" applyBorder="1" applyAlignment="1">
      <alignment vertical="center" wrapText="1"/>
    </xf>
    <xf numFmtId="0" fontId="9" fillId="6" borderId="43" xfId="0" applyFont="1" applyFill="1" applyBorder="1" applyAlignment="1">
      <alignment horizontal="center" vertical="center" wrapText="1"/>
    </xf>
    <xf numFmtId="9" fontId="9" fillId="6" borderId="43" xfId="1" applyFont="1" applyFill="1" applyBorder="1" applyAlignment="1">
      <alignment horizontal="center" vertical="center" wrapText="1"/>
    </xf>
    <xf numFmtId="0" fontId="5" fillId="0" borderId="43" xfId="0" applyFont="1" applyBorder="1" applyAlignment="1">
      <alignment vertical="center" wrapText="1"/>
    </xf>
    <xf numFmtId="0" fontId="5" fillId="0" borderId="43" xfId="0" applyFont="1" applyBorder="1" applyAlignment="1">
      <alignment horizontal="center" vertical="center" wrapText="1"/>
    </xf>
    <xf numFmtId="0" fontId="10" fillId="3" borderId="43" xfId="0" applyFont="1" applyFill="1" applyBorder="1" applyAlignment="1">
      <alignment horizontal="center" vertical="center" wrapText="1"/>
    </xf>
    <xf numFmtId="0" fontId="10" fillId="3" borderId="82" xfId="0" applyFont="1" applyFill="1" applyBorder="1" applyAlignment="1">
      <alignment horizontal="center" vertical="center" wrapText="1"/>
    </xf>
    <xf numFmtId="14" fontId="5" fillId="8" borderId="58" xfId="0" applyNumberFormat="1" applyFont="1" applyFill="1" applyBorder="1" applyAlignment="1">
      <alignment horizontal="center" vertical="center" wrapText="1"/>
    </xf>
    <xf numFmtId="0" fontId="5" fillId="0" borderId="43" xfId="0" applyFont="1" applyBorder="1"/>
    <xf numFmtId="10" fontId="5" fillId="0" borderId="43" xfId="1" applyNumberFormat="1" applyFont="1" applyBorder="1" applyAlignment="1">
      <alignment horizontal="center" vertical="center"/>
    </xf>
    <xf numFmtId="10" fontId="5" fillId="0" borderId="57" xfId="1" applyNumberFormat="1" applyFont="1" applyBorder="1" applyAlignment="1">
      <alignment horizontal="center" vertical="center"/>
    </xf>
    <xf numFmtId="0" fontId="5" fillId="0" borderId="83" xfId="0" applyFont="1" applyBorder="1"/>
    <xf numFmtId="0" fontId="9" fillId="5" borderId="33" xfId="0" applyFont="1" applyFill="1" applyBorder="1" applyAlignment="1">
      <alignment vertical="center" wrapText="1"/>
    </xf>
    <xf numFmtId="0" fontId="9" fillId="6" borderId="33" xfId="0" applyFont="1" applyFill="1" applyBorder="1" applyAlignment="1">
      <alignment horizontal="center" vertical="center" wrapText="1"/>
    </xf>
    <xf numFmtId="9" fontId="9" fillId="6" borderId="33" xfId="1" applyFont="1" applyFill="1" applyBorder="1" applyAlignment="1">
      <alignment horizontal="center" vertical="center" wrapText="1"/>
    </xf>
    <xf numFmtId="0" fontId="10" fillId="0" borderId="33" xfId="0" applyFont="1" applyBorder="1" applyAlignment="1">
      <alignment horizontal="left" vertical="center" wrapText="1"/>
    </xf>
    <xf numFmtId="0" fontId="10" fillId="0" borderId="33" xfId="0" applyFont="1" applyBorder="1" applyAlignment="1">
      <alignment horizontal="center" vertical="center" wrapText="1"/>
    </xf>
    <xf numFmtId="0" fontId="10" fillId="2" borderId="33" xfId="0" applyFont="1" applyFill="1" applyBorder="1" applyAlignment="1">
      <alignment horizontal="center" vertical="center" wrapText="1"/>
    </xf>
    <xf numFmtId="10" fontId="5" fillId="0" borderId="33" xfId="1" applyNumberFormat="1" applyFont="1" applyBorder="1" applyAlignment="1">
      <alignment horizontal="center" vertical="center"/>
    </xf>
    <xf numFmtId="0" fontId="12" fillId="5" borderId="1" xfId="0" applyFont="1" applyFill="1" applyBorder="1" applyAlignment="1">
      <alignment vertical="center" wrapText="1"/>
    </xf>
    <xf numFmtId="0" fontId="12" fillId="6" borderId="1" xfId="0" applyFont="1" applyFill="1" applyBorder="1" applyAlignment="1">
      <alignment horizontal="center" vertical="center" wrapText="1"/>
    </xf>
    <xf numFmtId="9" fontId="12" fillId="6" borderId="1" xfId="1" applyFont="1" applyFill="1" applyBorder="1" applyAlignment="1">
      <alignment horizontal="center" vertical="center" wrapText="1"/>
    </xf>
    <xf numFmtId="0" fontId="5" fillId="3" borderId="1" xfId="0" applyFont="1" applyFill="1" applyBorder="1" applyAlignment="1">
      <alignment vertical="center" wrapText="1"/>
    </xf>
    <xf numFmtId="0" fontId="13" fillId="10" borderId="1" xfId="0" applyFont="1" applyFill="1" applyBorder="1" applyAlignment="1">
      <alignment horizontal="center" vertical="center" wrapText="1"/>
    </xf>
    <xf numFmtId="0" fontId="12" fillId="6" borderId="20" xfId="0" applyFont="1" applyFill="1" applyBorder="1" applyAlignment="1">
      <alignment horizontal="center" vertical="center" wrapText="1"/>
    </xf>
    <xf numFmtId="9" fontId="12" fillId="6" borderId="20" xfId="1" applyFont="1" applyFill="1" applyBorder="1" applyAlignment="1">
      <alignment horizontal="center" vertical="center" wrapText="1"/>
    </xf>
    <xf numFmtId="0" fontId="5" fillId="3" borderId="20" xfId="0" applyFont="1" applyFill="1" applyBorder="1" applyAlignment="1">
      <alignment vertical="center" wrapText="1"/>
    </xf>
    <xf numFmtId="0" fontId="5" fillId="3" borderId="20" xfId="0" applyFont="1" applyFill="1" applyBorder="1" applyAlignment="1">
      <alignment horizontal="center" vertical="center" wrapText="1"/>
    </xf>
    <xf numFmtId="0" fontId="13" fillId="3" borderId="20" xfId="0" applyFont="1" applyFill="1" applyBorder="1" applyAlignment="1">
      <alignment horizontal="center" vertical="center" wrapText="1"/>
    </xf>
    <xf numFmtId="0" fontId="12" fillId="5" borderId="25" xfId="0" applyFont="1" applyFill="1" applyBorder="1" applyAlignment="1">
      <alignment vertical="center" wrapText="1"/>
    </xf>
    <xf numFmtId="0" fontId="14" fillId="6" borderId="25" xfId="0" applyFont="1" applyFill="1" applyBorder="1" applyAlignment="1">
      <alignment horizontal="center" vertical="center" wrapText="1"/>
    </xf>
    <xf numFmtId="9" fontId="12" fillId="6" borderId="25" xfId="1" applyFont="1" applyFill="1" applyBorder="1" applyAlignment="1">
      <alignment horizontal="center" vertical="center" wrapText="1"/>
    </xf>
    <xf numFmtId="0" fontId="5" fillId="0" borderId="25" xfId="0" applyFont="1" applyBorder="1" applyAlignment="1">
      <alignment vertical="center" wrapText="1"/>
    </xf>
    <xf numFmtId="0" fontId="5" fillId="2" borderId="25" xfId="0" applyFont="1" applyFill="1" applyBorder="1" applyAlignment="1">
      <alignment horizontal="center" vertical="center" wrapText="1"/>
    </xf>
    <xf numFmtId="14" fontId="5" fillId="8" borderId="23" xfId="0" applyNumberFormat="1" applyFont="1" applyFill="1" applyBorder="1" applyAlignment="1">
      <alignment horizontal="center" vertical="center" wrapText="1"/>
    </xf>
    <xf numFmtId="14" fontId="5" fillId="8" borderId="2" xfId="0" applyNumberFormat="1" applyFont="1" applyFill="1" applyBorder="1" applyAlignment="1">
      <alignment horizontal="center" vertical="center" wrapText="1"/>
    </xf>
    <xf numFmtId="14" fontId="10" fillId="8" borderId="29" xfId="0" applyNumberFormat="1" applyFont="1" applyFill="1" applyBorder="1" applyAlignment="1">
      <alignment horizontal="center" vertical="center" wrapText="1"/>
    </xf>
    <xf numFmtId="14" fontId="10" fillId="8" borderId="57" xfId="0" applyNumberFormat="1" applyFont="1" applyFill="1" applyBorder="1" applyAlignment="1">
      <alignment horizontal="center" vertical="center" wrapText="1"/>
    </xf>
    <xf numFmtId="14" fontId="10" fillId="8" borderId="23" xfId="0" applyNumberFormat="1" applyFont="1" applyFill="1" applyBorder="1" applyAlignment="1">
      <alignment horizontal="center" vertical="center"/>
    </xf>
    <xf numFmtId="14" fontId="10" fillId="8" borderId="2" xfId="0" applyNumberFormat="1" applyFont="1" applyFill="1" applyBorder="1" applyAlignment="1">
      <alignment horizontal="center" vertical="center"/>
    </xf>
    <xf numFmtId="14" fontId="5" fillId="8" borderId="29" xfId="0" applyNumberFormat="1" applyFont="1" applyFill="1" applyBorder="1" applyAlignment="1">
      <alignment horizontal="center" vertical="center"/>
    </xf>
    <xf numFmtId="14" fontId="10" fillId="8" borderId="80" xfId="0" applyNumberFormat="1" applyFont="1" applyFill="1" applyBorder="1" applyAlignment="1">
      <alignment horizontal="center" vertical="center" wrapText="1"/>
    </xf>
    <xf numFmtId="0" fontId="5" fillId="3" borderId="44" xfId="0" applyFont="1" applyFill="1" applyBorder="1" applyAlignment="1">
      <alignment horizontal="justify" vertical="center" wrapText="1"/>
    </xf>
    <xf numFmtId="0" fontId="5" fillId="3" borderId="8" xfId="0" applyFont="1" applyFill="1" applyBorder="1" applyAlignment="1">
      <alignment horizontal="justify" vertical="center" wrapText="1"/>
    </xf>
    <xf numFmtId="0" fontId="10" fillId="3" borderId="8" xfId="0" applyFont="1" applyFill="1" applyBorder="1" applyAlignment="1">
      <alignment horizontal="justify" vertical="center" wrapText="1"/>
    </xf>
    <xf numFmtId="0" fontId="5" fillId="0" borderId="8" xfId="0" applyFont="1" applyBorder="1" applyAlignment="1">
      <alignment horizontal="left" vertical="center" wrapText="1"/>
    </xf>
    <xf numFmtId="0" fontId="5" fillId="3" borderId="8" xfId="0" applyFont="1" applyFill="1" applyBorder="1" applyAlignment="1">
      <alignment horizontal="left" vertical="center" wrapText="1"/>
    </xf>
    <xf numFmtId="0" fontId="10" fillId="3" borderId="81" xfId="0" applyFont="1" applyFill="1" applyBorder="1" applyAlignment="1">
      <alignment vertical="center" wrapText="1"/>
    </xf>
    <xf numFmtId="0" fontId="10" fillId="3" borderId="83" xfId="0" applyFont="1" applyFill="1" applyBorder="1" applyAlignment="1">
      <alignment vertical="center" wrapText="1"/>
    </xf>
    <xf numFmtId="0" fontId="10" fillId="3" borderId="44" xfId="0" applyFont="1" applyFill="1" applyBorder="1" applyAlignment="1">
      <alignment vertical="center" wrapText="1"/>
    </xf>
    <xf numFmtId="0" fontId="10" fillId="10" borderId="8" xfId="0" applyFont="1" applyFill="1" applyBorder="1" applyAlignment="1">
      <alignment vertical="center" wrapText="1"/>
    </xf>
    <xf numFmtId="0" fontId="5" fillId="2" borderId="81" xfId="0" applyFont="1" applyFill="1" applyBorder="1" applyAlignment="1">
      <alignment vertical="center" wrapText="1"/>
    </xf>
    <xf numFmtId="0" fontId="10" fillId="0" borderId="42" xfId="0" applyFont="1" applyBorder="1" applyAlignment="1">
      <alignment horizontal="left" vertical="center" wrapText="1"/>
    </xf>
    <xf numFmtId="0" fontId="10" fillId="0" borderId="81" xfId="0" applyFont="1" applyBorder="1" applyAlignment="1">
      <alignment horizontal="left" vertical="center" wrapText="1"/>
    </xf>
    <xf numFmtId="9" fontId="9" fillId="6" borderId="57" xfId="1" applyFont="1" applyFill="1" applyBorder="1" applyAlignment="1">
      <alignment horizontal="center" vertical="center" wrapText="1"/>
    </xf>
    <xf numFmtId="0" fontId="13" fillId="10" borderId="21" xfId="0" applyFont="1" applyFill="1" applyBorder="1" applyAlignment="1">
      <alignment horizontal="center" vertical="center" wrapText="1"/>
    </xf>
    <xf numFmtId="0" fontId="13" fillId="10" borderId="9" xfId="0" applyFont="1" applyFill="1" applyBorder="1" applyAlignment="1">
      <alignment horizontal="center" vertical="center" wrapText="1"/>
    </xf>
    <xf numFmtId="0" fontId="5" fillId="10" borderId="27" xfId="0" applyFont="1" applyFill="1" applyBorder="1" applyAlignment="1">
      <alignment horizontal="center" vertical="center" wrapText="1"/>
    </xf>
    <xf numFmtId="0" fontId="10" fillId="3" borderId="85" xfId="0" applyFont="1" applyFill="1" applyBorder="1" applyAlignment="1">
      <alignment horizontal="center" vertical="center" wrapText="1"/>
    </xf>
    <xf numFmtId="0" fontId="10" fillId="3" borderId="27" xfId="0" applyFont="1" applyFill="1" applyBorder="1" applyAlignment="1">
      <alignment horizontal="center" vertical="center" wrapText="1"/>
    </xf>
    <xf numFmtId="14" fontId="10" fillId="9" borderId="22" xfId="0" applyNumberFormat="1" applyFont="1" applyFill="1" applyBorder="1" applyAlignment="1">
      <alignment horizontal="center" vertical="center"/>
    </xf>
    <xf numFmtId="14" fontId="10" fillId="9" borderId="3" xfId="0" applyNumberFormat="1" applyFont="1" applyFill="1" applyBorder="1" applyAlignment="1">
      <alignment horizontal="center" vertical="center"/>
    </xf>
    <xf numFmtId="14" fontId="5" fillId="9" borderId="28" xfId="0" applyNumberFormat="1" applyFont="1" applyFill="1" applyBorder="1" applyAlignment="1">
      <alignment horizontal="center" vertical="center"/>
    </xf>
    <xf numFmtId="14" fontId="10" fillId="8" borderId="41" xfId="0" applyNumberFormat="1" applyFont="1" applyFill="1" applyBorder="1" applyAlignment="1">
      <alignment horizontal="center" vertical="center" wrapText="1"/>
    </xf>
    <xf numFmtId="14" fontId="10" fillId="8" borderId="28" xfId="0" applyNumberFormat="1" applyFont="1" applyFill="1" applyBorder="1" applyAlignment="1">
      <alignment horizontal="center" vertical="center" wrapText="1"/>
    </xf>
    <xf numFmtId="10" fontId="47" fillId="30" borderId="33" xfId="1" applyNumberFormat="1" applyFont="1" applyFill="1" applyBorder="1" applyAlignment="1" applyProtection="1">
      <alignment horizontal="center" vertical="center"/>
    </xf>
    <xf numFmtId="0" fontId="45" fillId="25" borderId="40" xfId="0" applyFont="1" applyFill="1" applyBorder="1" applyAlignment="1">
      <alignment horizontal="center" vertical="center" wrapText="1" readingOrder="1"/>
    </xf>
    <xf numFmtId="0" fontId="48" fillId="26" borderId="40" xfId="0" applyFont="1" applyFill="1" applyBorder="1" applyAlignment="1">
      <alignment horizontal="center" vertical="center" wrapText="1" readingOrder="1"/>
    </xf>
    <xf numFmtId="9" fontId="45" fillId="25" borderId="40" xfId="1" applyFont="1" applyFill="1" applyBorder="1" applyAlignment="1" applyProtection="1">
      <alignment horizontal="center" vertical="center" wrapText="1" readingOrder="1"/>
      <protection locked="0"/>
    </xf>
    <xf numFmtId="10" fontId="45" fillId="25" borderId="86" xfId="1" applyNumberFormat="1" applyFont="1" applyFill="1" applyBorder="1" applyAlignment="1" applyProtection="1">
      <alignment horizontal="center" vertical="center" wrapText="1" readingOrder="1"/>
      <protection locked="0"/>
    </xf>
    <xf numFmtId="0" fontId="45" fillId="25" borderId="74" xfId="0" applyFont="1" applyFill="1" applyBorder="1" applyAlignment="1">
      <alignment horizontal="center" vertical="center" wrapText="1" readingOrder="1"/>
    </xf>
    <xf numFmtId="0" fontId="45" fillId="25" borderId="34" xfId="0" applyFont="1" applyFill="1" applyBorder="1" applyAlignment="1">
      <alignment horizontal="center" vertical="center" wrapText="1" readingOrder="1"/>
    </xf>
    <xf numFmtId="0" fontId="48" fillId="26" borderId="34" xfId="0" applyFont="1" applyFill="1" applyBorder="1" applyAlignment="1">
      <alignment horizontal="center" vertical="center" wrapText="1" readingOrder="1"/>
    </xf>
    <xf numFmtId="10" fontId="50" fillId="31" borderId="45" xfId="0" applyNumberFormat="1" applyFont="1" applyFill="1" applyBorder="1" applyAlignment="1">
      <alignment horizontal="center" vertical="center" wrapText="1"/>
    </xf>
    <xf numFmtId="0" fontId="0" fillId="0" borderId="1" xfId="0" applyBorder="1"/>
    <xf numFmtId="10" fontId="0" fillId="0" borderId="1" xfId="0" applyNumberFormat="1" applyBorder="1"/>
    <xf numFmtId="9" fontId="0" fillId="0" borderId="1" xfId="1" applyFont="1" applyBorder="1" applyAlignment="1">
      <alignment horizontal="center" vertical="center"/>
    </xf>
    <xf numFmtId="10" fontId="50" fillId="31" borderId="5" xfId="0" applyNumberFormat="1" applyFont="1" applyFill="1" applyBorder="1" applyAlignment="1">
      <alignment horizontal="center" vertical="center" wrapText="1"/>
    </xf>
    <xf numFmtId="9" fontId="0" fillId="0" borderId="9" xfId="1" applyFont="1" applyBorder="1" applyAlignment="1">
      <alignment horizontal="center" vertical="center"/>
    </xf>
    <xf numFmtId="0" fontId="45" fillId="25" borderId="56" xfId="0" applyFont="1" applyFill="1" applyBorder="1" applyAlignment="1">
      <alignment horizontal="center" vertical="center" wrapText="1" readingOrder="1"/>
    </xf>
    <xf numFmtId="0" fontId="0" fillId="0" borderId="3" xfId="0" applyBorder="1"/>
    <xf numFmtId="9" fontId="0" fillId="0" borderId="2" xfId="1" applyFont="1" applyBorder="1" applyAlignment="1">
      <alignment horizontal="center" vertical="center"/>
    </xf>
    <xf numFmtId="10" fontId="44" fillId="0" borderId="26" xfId="0" applyNumberFormat="1" applyFont="1" applyBorder="1" applyAlignment="1">
      <alignment horizontal="center" vertical="center"/>
    </xf>
    <xf numFmtId="10" fontId="5" fillId="0" borderId="26" xfId="1" applyNumberFormat="1" applyFont="1" applyBorder="1" applyAlignment="1">
      <alignment horizontal="center" vertical="center"/>
    </xf>
    <xf numFmtId="10" fontId="47" fillId="28" borderId="31" xfId="1" applyNumberFormat="1" applyFont="1" applyFill="1" applyBorder="1" applyAlignment="1">
      <alignment horizontal="center" vertical="center"/>
    </xf>
    <xf numFmtId="0" fontId="49" fillId="27" borderId="37" xfId="0" applyFont="1" applyFill="1" applyBorder="1" applyAlignment="1" applyProtection="1">
      <alignment horizontal="center" vertical="center" wrapText="1" readingOrder="1"/>
      <protection locked="0"/>
    </xf>
    <xf numFmtId="0" fontId="49" fillId="27" borderId="36" xfId="0" applyFont="1" applyFill="1" applyBorder="1" applyAlignment="1" applyProtection="1">
      <alignment horizontal="center" vertical="center" wrapText="1" readingOrder="1"/>
      <protection locked="0"/>
    </xf>
    <xf numFmtId="0" fontId="11" fillId="5" borderId="22" xfId="0" applyFont="1" applyFill="1" applyBorder="1" applyAlignment="1">
      <alignment horizontal="left" vertical="center" wrapText="1"/>
    </xf>
    <xf numFmtId="0" fontId="11" fillId="5" borderId="3" xfId="0" applyFont="1" applyFill="1" applyBorder="1" applyAlignment="1">
      <alignment horizontal="left" vertical="center" wrapText="1"/>
    </xf>
    <xf numFmtId="0" fontId="11" fillId="5" borderId="28" xfId="0" applyFont="1" applyFill="1" applyBorder="1" applyAlignment="1">
      <alignment horizontal="left" vertical="center" wrapText="1"/>
    </xf>
    <xf numFmtId="0" fontId="8" fillId="5" borderId="41" xfId="0" applyFont="1" applyFill="1" applyBorder="1" applyAlignment="1">
      <alignment horizontal="left" vertical="center" wrapText="1"/>
    </xf>
    <xf numFmtId="0" fontId="8" fillId="5" borderId="28" xfId="0" applyFont="1" applyFill="1" applyBorder="1" applyAlignment="1">
      <alignment horizontal="left" vertical="center" wrapText="1"/>
    </xf>
    <xf numFmtId="0" fontId="8" fillId="5" borderId="22" xfId="0" applyFont="1" applyFill="1" applyBorder="1" applyAlignment="1">
      <alignment horizontal="left" vertical="center" wrapText="1"/>
    </xf>
    <xf numFmtId="0" fontId="8" fillId="5" borderId="3" xfId="0" applyFont="1" applyFill="1" applyBorder="1" applyAlignment="1">
      <alignment horizontal="left" vertical="center" wrapText="1"/>
    </xf>
    <xf numFmtId="0" fontId="6" fillId="4" borderId="77" xfId="0" applyFont="1" applyFill="1" applyBorder="1" applyAlignment="1">
      <alignment horizontal="center" vertical="center" wrapText="1"/>
    </xf>
    <xf numFmtId="0" fontId="6" fillId="4" borderId="11" xfId="0" applyFont="1" applyFill="1" applyBorder="1" applyAlignment="1">
      <alignment horizontal="center" vertical="center" wrapText="1"/>
    </xf>
    <xf numFmtId="0" fontId="6" fillId="4" borderId="79" xfId="0" applyFont="1" applyFill="1" applyBorder="1" applyAlignment="1">
      <alignment horizontal="center" vertical="center" wrapText="1"/>
    </xf>
    <xf numFmtId="0" fontId="6" fillId="4" borderId="19" xfId="0" applyFont="1" applyFill="1" applyBorder="1" applyAlignment="1">
      <alignment horizontal="center" vertical="center" wrapText="1"/>
    </xf>
    <xf numFmtId="0" fontId="12" fillId="5" borderId="20" xfId="0" applyFont="1" applyFill="1" applyBorder="1" applyAlignment="1">
      <alignment vertical="center" wrapText="1"/>
    </xf>
    <xf numFmtId="0" fontId="12" fillId="5" borderId="1" xfId="0" applyFont="1" applyFill="1" applyBorder="1" applyAlignment="1">
      <alignment vertical="center" wrapText="1"/>
    </xf>
    <xf numFmtId="0" fontId="9" fillId="5" borderId="20" xfId="0" applyFont="1" applyFill="1" applyBorder="1" applyAlignment="1">
      <alignment vertical="center" wrapText="1"/>
    </xf>
    <xf numFmtId="0" fontId="9" fillId="5" borderId="1" xfId="0" applyFont="1" applyFill="1" applyBorder="1" applyAlignment="1">
      <alignment vertical="center" wrapText="1"/>
    </xf>
    <xf numFmtId="9" fontId="9" fillId="6" borderId="23" xfId="1" applyFont="1" applyFill="1" applyBorder="1" applyAlignment="1">
      <alignment horizontal="center" vertical="center" wrapText="1"/>
    </xf>
    <xf numFmtId="9" fontId="9" fillId="6" borderId="2" xfId="1" applyFont="1" applyFill="1" applyBorder="1" applyAlignment="1">
      <alignment horizontal="center" vertical="center" wrapText="1"/>
    </xf>
    <xf numFmtId="9" fontId="9" fillId="6" borderId="29" xfId="1" applyFont="1" applyFill="1" applyBorder="1" applyAlignment="1">
      <alignment horizontal="center" vertical="center" wrapText="1"/>
    </xf>
    <xf numFmtId="9" fontId="12" fillId="6" borderId="23" xfId="1" applyFont="1" applyFill="1" applyBorder="1" applyAlignment="1">
      <alignment horizontal="center" vertical="center" wrapText="1"/>
    </xf>
    <xf numFmtId="9" fontId="12" fillId="6" borderId="2" xfId="1" applyFont="1" applyFill="1" applyBorder="1" applyAlignment="1">
      <alignment horizontal="center" vertical="center" wrapText="1"/>
    </xf>
    <xf numFmtId="9" fontId="12" fillId="6" borderId="29" xfId="1" applyFont="1" applyFill="1" applyBorder="1" applyAlignment="1">
      <alignment horizontal="center" vertical="center" wrapText="1"/>
    </xf>
    <xf numFmtId="14" fontId="34" fillId="25" borderId="6" xfId="0" applyNumberFormat="1" applyFont="1" applyFill="1" applyBorder="1" applyAlignment="1" applyProtection="1">
      <alignment horizontal="center" vertical="center" wrapText="1" readingOrder="1"/>
      <protection locked="0"/>
    </xf>
    <xf numFmtId="14" fontId="34" fillId="25" borderId="13" xfId="0" applyNumberFormat="1" applyFont="1" applyFill="1" applyBorder="1" applyAlignment="1" applyProtection="1">
      <alignment horizontal="center" vertical="center" wrapText="1" readingOrder="1"/>
      <protection locked="0"/>
    </xf>
    <xf numFmtId="14" fontId="45" fillId="25" borderId="5" xfId="0" applyNumberFormat="1" applyFont="1" applyFill="1" applyBorder="1" applyAlignment="1" applyProtection="1">
      <alignment horizontal="center" vertical="center" wrapText="1" readingOrder="1"/>
      <protection locked="0"/>
    </xf>
    <xf numFmtId="14" fontId="45" fillId="25" borderId="6" xfId="0" applyNumberFormat="1" applyFont="1" applyFill="1" applyBorder="1" applyAlignment="1" applyProtection="1">
      <alignment horizontal="center" vertical="center" wrapText="1" readingOrder="1"/>
      <protection locked="0"/>
    </xf>
    <xf numFmtId="14" fontId="45" fillId="25" borderId="13" xfId="0" applyNumberFormat="1" applyFont="1" applyFill="1" applyBorder="1" applyAlignment="1" applyProtection="1">
      <alignment horizontal="center" vertical="center" wrapText="1" readingOrder="1"/>
      <protection locked="0"/>
    </xf>
    <xf numFmtId="0" fontId="6" fillId="4" borderId="75" xfId="0" applyFont="1" applyFill="1" applyBorder="1" applyAlignment="1">
      <alignment horizontal="center" vertical="center" wrapText="1"/>
    </xf>
    <xf numFmtId="0" fontId="6" fillId="4" borderId="18" xfId="0" applyFont="1" applyFill="1" applyBorder="1" applyAlignment="1">
      <alignment horizontal="center" vertical="center" wrapText="1"/>
    </xf>
    <xf numFmtId="0" fontId="6" fillId="4" borderId="76" xfId="0" applyFont="1" applyFill="1" applyBorder="1" applyAlignment="1">
      <alignment horizontal="center" vertical="center" wrapText="1"/>
    </xf>
    <xf numFmtId="0" fontId="6" fillId="4" borderId="10" xfId="0" applyFont="1" applyFill="1" applyBorder="1" applyAlignment="1">
      <alignment horizontal="center" vertical="center" wrapText="1"/>
    </xf>
    <xf numFmtId="0" fontId="6" fillId="4" borderId="84" xfId="0" applyFont="1" applyFill="1" applyBorder="1" applyAlignment="1">
      <alignment horizontal="center" vertical="center" wrapText="1"/>
    </xf>
    <xf numFmtId="0" fontId="6" fillId="4" borderId="72" xfId="0" applyFont="1" applyFill="1" applyBorder="1" applyAlignment="1">
      <alignment horizontal="center" vertical="center" wrapText="1"/>
    </xf>
    <xf numFmtId="0" fontId="6" fillId="4" borderId="78" xfId="0" applyFont="1" applyFill="1" applyBorder="1" applyAlignment="1">
      <alignment horizontal="center" vertical="center" wrapText="1"/>
    </xf>
    <xf numFmtId="0" fontId="6" fillId="4" borderId="17" xfId="0" applyFont="1" applyFill="1" applyBorder="1" applyAlignment="1">
      <alignment horizontal="center" vertical="center" wrapText="1"/>
    </xf>
    <xf numFmtId="10" fontId="5" fillId="29" borderId="43" xfId="1" applyNumberFormat="1" applyFont="1" applyFill="1" applyBorder="1" applyAlignment="1">
      <alignment horizontal="center" vertical="center"/>
    </xf>
    <xf numFmtId="10" fontId="5" fillId="29" borderId="40" xfId="1" applyNumberFormat="1" applyFont="1" applyFill="1" applyBorder="1" applyAlignment="1">
      <alignment horizontal="center" vertical="center"/>
    </xf>
    <xf numFmtId="10" fontId="5" fillId="29" borderId="26" xfId="1" applyNumberFormat="1" applyFont="1" applyFill="1" applyBorder="1" applyAlignment="1">
      <alignment horizontal="center" vertical="center"/>
    </xf>
    <xf numFmtId="10" fontId="5" fillId="29" borderId="20" xfId="1" applyNumberFormat="1" applyFont="1" applyFill="1" applyBorder="1" applyAlignment="1">
      <alignment horizontal="center" vertical="center"/>
    </xf>
    <xf numFmtId="10" fontId="5" fillId="29" borderId="1" xfId="1" applyNumberFormat="1" applyFont="1" applyFill="1" applyBorder="1" applyAlignment="1">
      <alignment horizontal="center" vertical="center"/>
    </xf>
    <xf numFmtId="10" fontId="5" fillId="29" borderId="25" xfId="1" applyNumberFormat="1" applyFont="1" applyFill="1" applyBorder="1" applyAlignment="1">
      <alignment horizontal="center" vertical="center"/>
    </xf>
    <xf numFmtId="10" fontId="5" fillId="29" borderId="33" xfId="1" applyNumberFormat="1" applyFont="1" applyFill="1" applyBorder="1" applyAlignment="1">
      <alignment horizontal="center" vertical="center"/>
    </xf>
    <xf numFmtId="0" fontId="15" fillId="0" borderId="54" xfId="0" applyFont="1" applyBorder="1" applyAlignment="1">
      <alignment horizontal="center" vertical="center"/>
    </xf>
    <xf numFmtId="0" fontId="15" fillId="0" borderId="53" xfId="0" applyFont="1" applyBorder="1" applyAlignment="1">
      <alignment horizontal="center" vertical="center"/>
    </xf>
    <xf numFmtId="9" fontId="9" fillId="6" borderId="80" xfId="1" applyFont="1" applyFill="1" applyBorder="1" applyAlignment="1">
      <alignment horizontal="center" vertical="center" wrapText="1"/>
    </xf>
    <xf numFmtId="14" fontId="44" fillId="25" borderId="5" xfId="0" applyNumberFormat="1" applyFont="1" applyFill="1" applyBorder="1" applyAlignment="1" applyProtection="1">
      <alignment horizontal="center" vertical="center" wrapText="1" readingOrder="1"/>
      <protection locked="0"/>
    </xf>
    <xf numFmtId="14" fontId="44" fillId="25" borderId="6" xfId="0" applyNumberFormat="1" applyFont="1" applyFill="1" applyBorder="1" applyAlignment="1" applyProtection="1">
      <alignment horizontal="center" vertical="center" wrapText="1" readingOrder="1"/>
      <protection locked="0"/>
    </xf>
    <xf numFmtId="14" fontId="44" fillId="25" borderId="13" xfId="0" applyNumberFormat="1" applyFont="1" applyFill="1" applyBorder="1" applyAlignment="1" applyProtection="1">
      <alignment horizontal="center" vertical="center" wrapText="1" readingOrder="1"/>
      <protection locked="0"/>
    </xf>
    <xf numFmtId="0" fontId="40" fillId="0" borderId="45" xfId="0" applyFont="1" applyBorder="1" applyAlignment="1">
      <alignment horizontal="center" vertical="center"/>
    </xf>
    <xf numFmtId="0" fontId="40" fillId="0" borderId="4" xfId="0" applyFont="1" applyBorder="1" applyAlignment="1">
      <alignment horizontal="center" vertical="center"/>
    </xf>
    <xf numFmtId="0" fontId="40" fillId="21" borderId="45" xfId="0" applyFont="1" applyFill="1" applyBorder="1" applyAlignment="1">
      <alignment horizontal="center" vertical="center" wrapText="1"/>
    </xf>
    <xf numFmtId="0" fontId="40" fillId="21" borderId="4" xfId="0" applyFont="1" applyFill="1" applyBorder="1" applyAlignment="1">
      <alignment horizontal="center" vertical="center" wrapText="1"/>
    </xf>
    <xf numFmtId="0" fontId="40" fillId="22" borderId="6" xfId="0" applyFont="1" applyFill="1" applyBorder="1" applyAlignment="1">
      <alignment horizontal="center" vertical="center" wrapText="1"/>
    </xf>
    <xf numFmtId="0" fontId="40" fillId="22" borderId="13" xfId="0" applyFont="1" applyFill="1" applyBorder="1" applyAlignment="1">
      <alignment horizontal="center" vertical="center" wrapText="1"/>
    </xf>
    <xf numFmtId="14" fontId="16" fillId="0" borderId="1" xfId="0" applyNumberFormat="1" applyFont="1" applyBorder="1" applyAlignment="1">
      <alignment horizontal="center" vertical="center" shrinkToFit="1"/>
    </xf>
    <xf numFmtId="0" fontId="17" fillId="0" borderId="1" xfId="0" applyFont="1" applyBorder="1" applyAlignment="1">
      <alignment horizontal="center" vertical="center" wrapText="1"/>
    </xf>
    <xf numFmtId="0" fontId="16" fillId="0" borderId="1" xfId="0" applyFont="1" applyBorder="1" applyAlignment="1">
      <alignment horizontal="center" vertical="center" wrapText="1"/>
    </xf>
    <xf numFmtId="0" fontId="16" fillId="0" borderId="1" xfId="2" applyFont="1" applyBorder="1" applyAlignment="1">
      <alignment horizontal="center" vertical="center" wrapText="1"/>
    </xf>
    <xf numFmtId="0" fontId="16" fillId="11" borderId="1" xfId="2" applyFont="1" applyFill="1" applyBorder="1" applyAlignment="1">
      <alignment horizontal="center" vertical="center" wrapText="1"/>
    </xf>
    <xf numFmtId="14" fontId="16" fillId="0" borderId="34" xfId="0" applyNumberFormat="1" applyFont="1" applyBorder="1" applyAlignment="1">
      <alignment horizontal="center" vertical="center" shrinkToFit="1"/>
    </xf>
    <xf numFmtId="14" fontId="16" fillId="0" borderId="33" xfId="0" applyNumberFormat="1" applyFont="1" applyBorder="1" applyAlignment="1">
      <alignment horizontal="center" vertical="center" shrinkToFit="1"/>
    </xf>
    <xf numFmtId="0" fontId="16" fillId="0" borderId="34" xfId="0" applyFont="1" applyBorder="1" applyAlignment="1">
      <alignment horizontal="center" vertical="center" wrapText="1"/>
    </xf>
    <xf numFmtId="0" fontId="16" fillId="0" borderId="33" xfId="0" applyFont="1" applyBorder="1" applyAlignment="1">
      <alignment horizontal="center" vertical="center" wrapText="1"/>
    </xf>
    <xf numFmtId="0" fontId="18" fillId="0" borderId="1" xfId="0" applyFont="1" applyBorder="1" applyAlignment="1">
      <alignment horizontal="center" vertical="center" wrapText="1"/>
    </xf>
    <xf numFmtId="0" fontId="20" fillId="0" borderId="1" xfId="0" applyFont="1" applyBorder="1" applyAlignment="1">
      <alignment horizontal="center" vertical="center" wrapText="1"/>
    </xf>
    <xf numFmtId="14" fontId="16" fillId="0" borderId="34" xfId="0" applyNumberFormat="1" applyFont="1" applyBorder="1" applyAlignment="1">
      <alignment horizontal="center" vertical="center" wrapText="1"/>
    </xf>
    <xf numFmtId="14" fontId="16" fillId="0" borderId="33" xfId="0" applyNumberFormat="1" applyFont="1" applyBorder="1" applyAlignment="1">
      <alignment horizontal="center" vertical="center" wrapText="1"/>
    </xf>
    <xf numFmtId="14" fontId="16" fillId="0" borderId="1" xfId="0" applyNumberFormat="1" applyFont="1" applyBorder="1" applyAlignment="1">
      <alignment horizontal="center" vertical="center" wrapText="1"/>
    </xf>
    <xf numFmtId="0" fontId="21" fillId="0" borderId="1" xfId="0" applyFont="1" applyBorder="1" applyAlignment="1">
      <alignment horizontal="center" vertical="center" wrapText="1"/>
    </xf>
    <xf numFmtId="0" fontId="17" fillId="0" borderId="0" xfId="0" applyFont="1" applyAlignment="1">
      <alignment horizontal="center" vertical="center" wrapText="1"/>
    </xf>
    <xf numFmtId="0" fontId="17" fillId="0" borderId="35" xfId="0" applyFont="1" applyBorder="1" applyAlignment="1">
      <alignment horizontal="center" vertical="center" wrapText="1"/>
    </xf>
    <xf numFmtId="0" fontId="18" fillId="0" borderId="1" xfId="0" applyFont="1" applyBorder="1" applyAlignment="1">
      <alignment horizontal="center" vertical="top"/>
    </xf>
    <xf numFmtId="0" fontId="18" fillId="0" borderId="34" xfId="0" applyFont="1" applyBorder="1" applyAlignment="1">
      <alignment horizontal="center" vertical="top"/>
    </xf>
    <xf numFmtId="0" fontId="17" fillId="12" borderId="1" xfId="0" applyFont="1" applyFill="1" applyBorder="1" applyAlignment="1">
      <alignment horizontal="center" vertical="center" wrapText="1"/>
    </xf>
    <xf numFmtId="0" fontId="17" fillId="0" borderId="34" xfId="0" applyFont="1" applyBorder="1" applyAlignment="1">
      <alignment horizontal="center" vertical="center" wrapText="1"/>
    </xf>
    <xf numFmtId="0" fontId="17" fillId="0" borderId="33" xfId="0" applyFont="1" applyBorder="1" applyAlignment="1">
      <alignment horizontal="center" vertical="center" wrapText="1"/>
    </xf>
    <xf numFmtId="0" fontId="20" fillId="0" borderId="1" xfId="0" applyFont="1" applyBorder="1" applyAlignment="1">
      <alignment horizontal="left" vertical="center" wrapText="1"/>
    </xf>
    <xf numFmtId="14" fontId="45" fillId="25" borderId="54" xfId="0" applyNumberFormat="1" applyFont="1" applyFill="1" applyBorder="1" applyAlignment="1">
      <alignment horizontal="center" vertical="center" wrapText="1" readingOrder="1"/>
    </xf>
    <xf numFmtId="14" fontId="45" fillId="25" borderId="53" xfId="0" applyNumberFormat="1" applyFont="1" applyFill="1" applyBorder="1" applyAlignment="1">
      <alignment horizontal="center" vertical="center" wrapText="1" readingOrder="1"/>
    </xf>
    <xf numFmtId="14" fontId="45" fillId="25" borderId="52" xfId="0" applyNumberFormat="1" applyFont="1" applyFill="1" applyBorder="1" applyAlignment="1">
      <alignment horizontal="center" vertical="center" wrapText="1" readingOrder="1"/>
    </xf>
    <xf numFmtId="14" fontId="45" fillId="25" borderId="5" xfId="0" applyNumberFormat="1" applyFont="1" applyFill="1" applyBorder="1" applyAlignment="1">
      <alignment horizontal="center" vertical="center" wrapText="1" readingOrder="1"/>
    </xf>
    <xf numFmtId="14" fontId="45" fillId="25" borderId="6" xfId="0" applyNumberFormat="1" applyFont="1" applyFill="1" applyBorder="1" applyAlignment="1">
      <alignment horizontal="center" vertical="center" wrapText="1" readingOrder="1"/>
    </xf>
    <xf numFmtId="14" fontId="45" fillId="25" borderId="13" xfId="0" applyNumberFormat="1" applyFont="1" applyFill="1" applyBorder="1" applyAlignment="1">
      <alignment horizontal="center" vertical="center" wrapText="1" readingOrder="1"/>
    </xf>
    <xf numFmtId="10" fontId="0" fillId="0" borderId="1" xfId="0" applyNumberFormat="1" applyBorder="1" applyAlignment="1">
      <alignment horizontal="center" vertical="center"/>
    </xf>
    <xf numFmtId="0" fontId="0" fillId="0" borderId="1" xfId="0" applyBorder="1" applyAlignment="1">
      <alignment horizontal="center" vertical="center"/>
    </xf>
    <xf numFmtId="9" fontId="0" fillId="0" borderId="1" xfId="1" applyFont="1" applyBorder="1" applyAlignment="1">
      <alignment horizontal="center" vertical="center"/>
    </xf>
    <xf numFmtId="9" fontId="0" fillId="0" borderId="2" xfId="1" applyFont="1" applyBorder="1" applyAlignment="1">
      <alignment horizontal="center" vertical="center"/>
    </xf>
    <xf numFmtId="9" fontId="0" fillId="0" borderId="34" xfId="1" applyFont="1" applyBorder="1" applyAlignment="1">
      <alignment horizontal="center" vertical="center"/>
    </xf>
    <xf numFmtId="9" fontId="0" fillId="0" borderId="40" xfId="1" applyFont="1" applyBorder="1" applyAlignment="1">
      <alignment horizontal="center" vertical="center"/>
    </xf>
    <xf numFmtId="9" fontId="0" fillId="0" borderId="33" xfId="1" applyFont="1" applyBorder="1" applyAlignment="1">
      <alignment horizontal="center" vertical="center"/>
    </xf>
    <xf numFmtId="9" fontId="0" fillId="0" borderId="88" xfId="1" applyFont="1" applyBorder="1" applyAlignment="1">
      <alignment horizontal="center" vertical="center"/>
    </xf>
    <xf numFmtId="9" fontId="0" fillId="0" borderId="80" xfId="1" applyFont="1" applyBorder="1" applyAlignment="1">
      <alignment horizontal="center" vertical="center"/>
    </xf>
    <xf numFmtId="0" fontId="49" fillId="27" borderId="37" xfId="0" applyFont="1" applyFill="1" applyBorder="1" applyAlignment="1">
      <alignment horizontal="center" vertical="center" wrapText="1" readingOrder="1"/>
    </xf>
    <xf numFmtId="0" fontId="49" fillId="27" borderId="36" xfId="0" applyFont="1" applyFill="1" applyBorder="1" applyAlignment="1">
      <alignment horizontal="center" vertical="center" wrapText="1" readingOrder="1"/>
    </xf>
    <xf numFmtId="9" fontId="0" fillId="0" borderId="87" xfId="1" applyFont="1" applyBorder="1" applyAlignment="1">
      <alignment horizontal="center" vertical="center"/>
    </xf>
    <xf numFmtId="9" fontId="0" fillId="0" borderId="85" xfId="1" applyFont="1" applyBorder="1" applyAlignment="1">
      <alignment horizontal="center" vertical="center"/>
    </xf>
    <xf numFmtId="0" fontId="0" fillId="0" borderId="3" xfId="0" applyBorder="1" applyAlignment="1">
      <alignment horizontal="center"/>
    </xf>
    <xf numFmtId="0" fontId="0" fillId="0" borderId="1" xfId="0" applyBorder="1" applyAlignment="1">
      <alignment horizontal="center"/>
    </xf>
    <xf numFmtId="0" fontId="0" fillId="0" borderId="34" xfId="0" applyBorder="1" applyAlignment="1">
      <alignment horizontal="center"/>
    </xf>
    <xf numFmtId="0" fontId="0" fillId="0" borderId="33" xfId="0" applyBorder="1" applyAlignment="1">
      <alignment horizontal="center"/>
    </xf>
    <xf numFmtId="0" fontId="0" fillId="0" borderId="74" xfId="0" applyBorder="1" applyAlignment="1">
      <alignment horizontal="center"/>
    </xf>
    <xf numFmtId="0" fontId="0" fillId="0" borderId="41" xfId="0" applyBorder="1" applyAlignment="1">
      <alignment horizontal="center"/>
    </xf>
    <xf numFmtId="0" fontId="31" fillId="8" borderId="54" xfId="0" applyFont="1" applyFill="1" applyBorder="1" applyAlignment="1">
      <alignment horizontal="center"/>
    </xf>
    <xf numFmtId="0" fontId="31" fillId="8" borderId="53" xfId="0" applyFont="1" applyFill="1" applyBorder="1" applyAlignment="1">
      <alignment horizontal="center"/>
    </xf>
    <xf numFmtId="0" fontId="31" fillId="8" borderId="52" xfId="0" applyFont="1" applyFill="1" applyBorder="1" applyAlignment="1">
      <alignment horizontal="center"/>
    </xf>
    <xf numFmtId="0" fontId="33" fillId="18" borderId="54" xfId="0" applyFont="1" applyFill="1" applyBorder="1" applyAlignment="1">
      <alignment horizontal="center" vertical="center" wrapText="1"/>
    </xf>
    <xf numFmtId="0" fontId="33" fillId="18" borderId="53" xfId="0" applyFont="1" applyFill="1" applyBorder="1" applyAlignment="1">
      <alignment horizontal="center" vertical="center" wrapText="1"/>
    </xf>
    <xf numFmtId="0" fontId="33" fillId="18" borderId="52" xfId="0" applyFont="1" applyFill="1" applyBorder="1" applyAlignment="1">
      <alignment horizontal="center" vertical="center" wrapText="1"/>
    </xf>
    <xf numFmtId="0" fontId="33" fillId="16" borderId="54" xfId="0" applyFont="1" applyFill="1" applyBorder="1" applyAlignment="1">
      <alignment horizontal="center" vertical="center" wrapText="1"/>
    </xf>
    <xf numFmtId="0" fontId="33" fillId="16" borderId="53" xfId="0" applyFont="1" applyFill="1" applyBorder="1" applyAlignment="1">
      <alignment horizontal="center" vertical="center" wrapText="1"/>
    </xf>
    <xf numFmtId="0" fontId="33" fillId="16" borderId="52" xfId="0" applyFont="1" applyFill="1" applyBorder="1" applyAlignment="1">
      <alignment horizontal="center" vertical="center" wrapText="1"/>
    </xf>
    <xf numFmtId="0" fontId="33" fillId="15" borderId="54" xfId="0" applyFont="1" applyFill="1" applyBorder="1" applyAlignment="1">
      <alignment horizontal="center" vertical="center" wrapText="1"/>
    </xf>
    <xf numFmtId="0" fontId="33" fillId="15" borderId="53" xfId="0" applyFont="1" applyFill="1" applyBorder="1" applyAlignment="1">
      <alignment horizontal="center" vertical="center" wrapText="1"/>
    </xf>
    <xf numFmtId="0" fontId="33" fillId="15" borderId="52" xfId="0" applyFont="1" applyFill="1" applyBorder="1" applyAlignment="1">
      <alignment horizontal="center" vertical="center" wrapText="1"/>
    </xf>
    <xf numFmtId="0" fontId="27" fillId="0" borderId="57" xfId="0" applyFont="1" applyBorder="1" applyAlignment="1">
      <alignment horizontal="center" vertical="center" wrapText="1"/>
    </xf>
    <xf numFmtId="0" fontId="27" fillId="0" borderId="55" xfId="0" applyFont="1" applyBorder="1" applyAlignment="1">
      <alignment horizontal="center" vertical="center" wrapText="1"/>
    </xf>
    <xf numFmtId="0" fontId="27" fillId="0" borderId="31" xfId="0" applyFont="1" applyBorder="1" applyAlignment="1">
      <alignment horizontal="center" vertical="center" wrapText="1"/>
    </xf>
    <xf numFmtId="0" fontId="31" fillId="8" borderId="37" xfId="0" applyFont="1" applyFill="1" applyBorder="1" applyAlignment="1">
      <alignment horizontal="center"/>
    </xf>
    <xf numFmtId="0" fontId="31" fillId="8" borderId="36" xfId="0" applyFont="1" applyFill="1" applyBorder="1" applyAlignment="1">
      <alignment horizontal="center"/>
    </xf>
    <xf numFmtId="0" fontId="25" fillId="0" borderId="45" xfId="0" applyFont="1" applyBorder="1" applyAlignment="1">
      <alignment horizontal="center" vertical="center" wrapText="1"/>
    </xf>
    <xf numFmtId="0" fontId="25" fillId="0" borderId="38" xfId="0" applyFont="1" applyBorder="1" applyAlignment="1">
      <alignment horizontal="center" vertical="center" wrapText="1"/>
    </xf>
    <xf numFmtId="0" fontId="25" fillId="0" borderId="4" xfId="0" applyFont="1" applyBorder="1" applyAlignment="1">
      <alignment horizontal="center" vertical="center" wrapText="1"/>
    </xf>
    <xf numFmtId="0" fontId="26" fillId="20" borderId="45" xfId="0" applyFont="1" applyFill="1" applyBorder="1" applyAlignment="1">
      <alignment horizontal="center" vertical="center" wrapText="1"/>
    </xf>
    <xf numFmtId="0" fontId="26" fillId="20" borderId="4" xfId="0" applyFont="1" applyFill="1" applyBorder="1" applyAlignment="1">
      <alignment horizontal="center" vertical="center" wrapText="1"/>
    </xf>
    <xf numFmtId="0" fontId="31" fillId="8" borderId="32" xfId="0" applyFont="1" applyFill="1" applyBorder="1" applyAlignment="1">
      <alignment horizontal="center"/>
    </xf>
    <xf numFmtId="0" fontId="31" fillId="0" borderId="45" xfId="0" applyFont="1" applyBorder="1" applyAlignment="1">
      <alignment horizontal="center" vertical="center"/>
    </xf>
    <xf numFmtId="0" fontId="31" fillId="0" borderId="38" xfId="0" applyFont="1" applyBorder="1" applyAlignment="1">
      <alignment horizontal="center" vertical="center"/>
    </xf>
    <xf numFmtId="0" fontId="31" fillId="0" borderId="4" xfId="0" applyFont="1" applyBorder="1" applyAlignment="1">
      <alignment horizontal="center" vertical="center"/>
    </xf>
    <xf numFmtId="0" fontId="25" fillId="0" borderId="43" xfId="0" applyFont="1" applyBorder="1" applyAlignment="1">
      <alignment horizontal="center" vertical="center" wrapText="1"/>
    </xf>
    <xf numFmtId="0" fontId="25" fillId="0" borderId="40" xfId="0" applyFont="1" applyBorder="1" applyAlignment="1">
      <alignment horizontal="center" vertical="center" wrapText="1"/>
    </xf>
    <xf numFmtId="0" fontId="25" fillId="0" borderId="26" xfId="0" applyFont="1" applyBorder="1" applyAlignment="1">
      <alignment horizontal="center" vertical="center" wrapText="1"/>
    </xf>
    <xf numFmtId="0" fontId="34" fillId="0" borderId="58" xfId="0" applyFont="1" applyBorder="1" applyAlignment="1">
      <alignment horizontal="center" vertical="center" wrapText="1"/>
    </xf>
    <xf numFmtId="0" fontId="34" fillId="0" borderId="56" xfId="0" applyFont="1" applyBorder="1" applyAlignment="1">
      <alignment horizontal="center" vertical="center" wrapText="1"/>
    </xf>
    <xf numFmtId="0" fontId="34" fillId="0" borderId="24" xfId="0" applyFont="1" applyBorder="1" applyAlignment="1">
      <alignment horizontal="center" vertical="center" wrapText="1"/>
    </xf>
    <xf numFmtId="0" fontId="26" fillId="0" borderId="5" xfId="0" applyFont="1" applyBorder="1" applyAlignment="1">
      <alignment horizontal="center" vertical="center" wrapText="1"/>
    </xf>
    <xf numFmtId="0" fontId="26" fillId="0" borderId="39" xfId="0" applyFont="1" applyBorder="1" applyAlignment="1">
      <alignment horizontal="center" vertical="center" wrapText="1"/>
    </xf>
    <xf numFmtId="0" fontId="26" fillId="0" borderId="37" xfId="0" applyFont="1" applyBorder="1" applyAlignment="1">
      <alignment horizontal="center" vertical="center" wrapText="1"/>
    </xf>
    <xf numFmtId="0" fontId="27" fillId="0" borderId="43" xfId="0" applyFont="1" applyBorder="1" applyAlignment="1">
      <alignment horizontal="center" vertical="center" wrapText="1"/>
    </xf>
    <xf numFmtId="0" fontId="27" fillId="0" borderId="40" xfId="0" applyFont="1" applyBorder="1" applyAlignment="1">
      <alignment horizontal="center" vertical="center" wrapText="1"/>
    </xf>
    <xf numFmtId="0" fontId="27" fillId="0" borderId="26" xfId="0" applyFont="1" applyBorder="1" applyAlignment="1">
      <alignment horizontal="center" vertical="center" wrapText="1"/>
    </xf>
    <xf numFmtId="165" fontId="27" fillId="0" borderId="43" xfId="0" applyNumberFormat="1" applyFont="1" applyBorder="1" applyAlignment="1">
      <alignment horizontal="center" vertical="center"/>
    </xf>
    <xf numFmtId="165" fontId="27" fillId="0" borderId="40" xfId="0" applyNumberFormat="1" applyFont="1" applyBorder="1" applyAlignment="1">
      <alignment horizontal="center" vertical="center"/>
    </xf>
    <xf numFmtId="165" fontId="27" fillId="0" borderId="26" xfId="0" applyNumberFormat="1" applyFont="1" applyBorder="1" applyAlignment="1">
      <alignment horizontal="center" vertical="center"/>
    </xf>
    <xf numFmtId="0" fontId="25" fillId="0" borderId="5" xfId="0" applyFont="1" applyBorder="1" applyAlignment="1">
      <alignment horizontal="center" vertical="center"/>
    </xf>
    <xf numFmtId="0" fontId="25" fillId="0" borderId="39" xfId="0" applyFont="1" applyBorder="1" applyAlignment="1">
      <alignment horizontal="center" vertical="center"/>
    </xf>
    <xf numFmtId="0" fontId="25" fillId="0" borderId="37" xfId="0" applyFont="1" applyBorder="1" applyAlignment="1">
      <alignment horizontal="center" vertical="center"/>
    </xf>
    <xf numFmtId="0" fontId="27" fillId="0" borderId="43" xfId="0" applyFont="1" applyBorder="1" applyAlignment="1">
      <alignment horizontal="center" vertical="center"/>
    </xf>
    <xf numFmtId="0" fontId="27" fillId="0" borderId="40" xfId="0" applyFont="1" applyBorder="1" applyAlignment="1">
      <alignment horizontal="center" vertical="center"/>
    </xf>
    <xf numFmtId="0" fontId="27" fillId="0" borderId="26" xfId="0" applyFont="1" applyBorder="1" applyAlignment="1">
      <alignment horizontal="center" vertical="center"/>
    </xf>
    <xf numFmtId="0" fontId="26" fillId="0" borderId="0" xfId="0" applyFont="1" applyAlignment="1">
      <alignment horizontal="center"/>
    </xf>
    <xf numFmtId="0" fontId="27" fillId="0" borderId="45" xfId="0" applyFont="1" applyBorder="1" applyAlignment="1">
      <alignment horizontal="center" vertical="center" wrapText="1"/>
    </xf>
    <xf numFmtId="0" fontId="27" fillId="0" borderId="38" xfId="0" applyFont="1" applyBorder="1" applyAlignment="1">
      <alignment horizontal="center" vertical="center" wrapText="1"/>
    </xf>
    <xf numFmtId="0" fontId="27" fillId="0" borderId="4" xfId="0" applyFont="1" applyBorder="1" applyAlignment="1">
      <alignment horizontal="center" vertical="center" wrapText="1"/>
    </xf>
    <xf numFmtId="164" fontId="25" fillId="0" borderId="6" xfId="0" applyNumberFormat="1" applyFont="1" applyBorder="1" applyAlignment="1">
      <alignment horizontal="center" vertical="center"/>
    </xf>
    <xf numFmtId="164" fontId="25" fillId="0" borderId="0" xfId="0" applyNumberFormat="1" applyFont="1" applyAlignment="1">
      <alignment horizontal="center" vertical="center"/>
    </xf>
    <xf numFmtId="164" fontId="25" fillId="0" borderId="36" xfId="0" applyNumberFormat="1" applyFont="1" applyBorder="1" applyAlignment="1">
      <alignment horizontal="center" vertical="center"/>
    </xf>
    <xf numFmtId="164" fontId="25" fillId="0" borderId="45" xfId="0" applyNumberFormat="1" applyFont="1" applyBorder="1" applyAlignment="1">
      <alignment horizontal="center" vertical="center"/>
    </xf>
    <xf numFmtId="164" fontId="25" fillId="0" borderId="38" xfId="0" applyNumberFormat="1" applyFont="1" applyBorder="1" applyAlignment="1">
      <alignment horizontal="center" vertical="center"/>
    </xf>
    <xf numFmtId="164" fontId="25" fillId="0" borderId="4" xfId="0" applyNumberFormat="1" applyFont="1" applyBorder="1" applyAlignment="1">
      <alignment horizontal="center" vertical="center"/>
    </xf>
    <xf numFmtId="0" fontId="37" fillId="0" borderId="0" xfId="0" applyFont="1" applyAlignment="1">
      <alignment horizontal="left" vertical="center" wrapText="1"/>
    </xf>
    <xf numFmtId="0" fontId="36" fillId="0" borderId="0" xfId="0" applyFont="1"/>
    <xf numFmtId="0" fontId="35" fillId="0" borderId="64" xfId="0" applyFont="1" applyBorder="1" applyAlignment="1">
      <alignment horizontal="left" vertical="center" wrapText="1"/>
    </xf>
    <xf numFmtId="0" fontId="35" fillId="0" borderId="63" xfId="0" applyFont="1" applyBorder="1" applyAlignment="1">
      <alignment horizontal="left" vertical="center" wrapText="1"/>
    </xf>
    <xf numFmtId="0" fontId="35" fillId="0" borderId="62" xfId="0" applyFont="1" applyBorder="1" applyAlignment="1">
      <alignment horizontal="left" vertical="center" wrapText="1"/>
    </xf>
    <xf numFmtId="0" fontId="35" fillId="0" borderId="61" xfId="0" applyFont="1" applyBorder="1" applyAlignment="1">
      <alignment horizontal="left" vertical="center" wrapText="1"/>
    </xf>
    <xf numFmtId="0" fontId="35" fillId="0" borderId="60" xfId="0" applyFont="1" applyBorder="1" applyAlignment="1">
      <alignment horizontal="left" vertical="center" wrapText="1"/>
    </xf>
    <xf numFmtId="0" fontId="35" fillId="0" borderId="59" xfId="0" applyFont="1" applyBorder="1" applyAlignment="1">
      <alignment horizontal="left" vertical="center" wrapText="1"/>
    </xf>
    <xf numFmtId="0" fontId="35" fillId="0" borderId="67" xfId="0" applyFont="1" applyBorder="1" applyAlignment="1">
      <alignment horizontal="left" vertical="center" wrapText="1"/>
    </xf>
    <xf numFmtId="0" fontId="35" fillId="0" borderId="66" xfId="0" applyFont="1" applyBorder="1" applyAlignment="1">
      <alignment horizontal="left" vertical="center" wrapText="1"/>
    </xf>
    <xf numFmtId="0" fontId="35" fillId="0" borderId="65" xfId="0" applyFont="1" applyBorder="1" applyAlignment="1">
      <alignment horizontal="left" vertical="center" wrapText="1"/>
    </xf>
    <xf numFmtId="0" fontId="35" fillId="0" borderId="49" xfId="0" applyFont="1" applyBorder="1" applyAlignment="1">
      <alignment horizontal="left" vertical="center" wrapText="1"/>
    </xf>
    <xf numFmtId="0" fontId="0" fillId="0" borderId="0" xfId="0"/>
    <xf numFmtId="0" fontId="35" fillId="0" borderId="51" xfId="0" applyFont="1" applyBorder="1" applyAlignment="1">
      <alignment horizontal="left" vertical="center" wrapText="1"/>
    </xf>
    <xf numFmtId="0" fontId="15" fillId="0" borderId="54" xfId="0" applyFont="1" applyBorder="1" applyAlignment="1">
      <alignment horizontal="left" vertical="center" wrapText="1"/>
    </xf>
    <xf numFmtId="0" fontId="15" fillId="0" borderId="53" xfId="0" applyFont="1" applyBorder="1" applyAlignment="1">
      <alignment horizontal="left" vertical="center" wrapText="1"/>
    </xf>
  </cellXfs>
  <cellStyles count="4">
    <cellStyle name="Hyperlink" xfId="3" xr:uid="{00000000-000B-0000-0000-000008000000}"/>
    <cellStyle name="Normal" xfId="0" builtinId="0"/>
    <cellStyle name="Normal 2" xfId="2" xr:uid="{120DAC0C-52AA-4A5B-B9CE-59317CDFABB4}"/>
    <cellStyle name="Porcentaje" xfId="1" builtinId="5"/>
  </cellStyles>
  <dxfs count="44">
    <dxf>
      <font>
        <color theme="0"/>
      </font>
      <fill>
        <patternFill>
          <bgColor rgb="FFFF0000"/>
        </patternFill>
      </fill>
    </dxf>
    <dxf>
      <fill>
        <patternFill>
          <bgColor rgb="FFFFC000"/>
        </patternFill>
      </fill>
    </dxf>
    <dxf>
      <font>
        <color theme="0"/>
      </font>
      <fill>
        <patternFill>
          <bgColor rgb="FF00B050"/>
        </patternFill>
      </fill>
    </dxf>
    <dxf>
      <fill>
        <patternFill>
          <bgColor theme="0" tint="-0.24994659260841701"/>
        </patternFill>
      </fill>
    </dxf>
    <dxf>
      <font>
        <color theme="0"/>
      </font>
      <fill>
        <patternFill>
          <bgColor rgb="FFFF0000"/>
        </patternFill>
      </fill>
    </dxf>
    <dxf>
      <fill>
        <patternFill>
          <bgColor rgb="FFFFC000"/>
        </patternFill>
      </fill>
    </dxf>
    <dxf>
      <font>
        <color theme="0"/>
      </font>
      <fill>
        <patternFill>
          <bgColor rgb="FF00B050"/>
        </patternFill>
      </fill>
    </dxf>
    <dxf>
      <fill>
        <patternFill>
          <bgColor theme="0" tint="-0.24994659260841701"/>
        </patternFill>
      </fill>
    </dxf>
    <dxf>
      <font>
        <color theme="0"/>
      </font>
      <fill>
        <patternFill>
          <fgColor rgb="FFFF0000"/>
          <bgColor rgb="FFFF0000"/>
        </patternFill>
      </fill>
    </dxf>
    <dxf>
      <fill>
        <patternFill>
          <bgColor rgb="FFFFC000"/>
        </patternFill>
      </fill>
    </dxf>
    <dxf>
      <font>
        <color theme="0"/>
      </font>
      <fill>
        <patternFill>
          <bgColor rgb="FF00B050"/>
        </patternFill>
      </fill>
    </dxf>
    <dxf>
      <fill>
        <patternFill>
          <bgColor theme="0" tint="-0.24994659260841701"/>
        </patternFill>
      </fill>
    </dxf>
    <dxf>
      <font>
        <color theme="0"/>
      </font>
      <fill>
        <patternFill>
          <bgColor rgb="FFFF0000"/>
        </patternFill>
      </fill>
    </dxf>
    <dxf>
      <fill>
        <patternFill>
          <bgColor rgb="FFFFC000"/>
        </patternFill>
      </fill>
    </dxf>
    <dxf>
      <font>
        <color theme="0"/>
      </font>
      <fill>
        <patternFill>
          <fgColor auto="1"/>
          <bgColor rgb="FF00B050"/>
        </patternFill>
      </fill>
    </dxf>
    <dxf>
      <fill>
        <patternFill>
          <bgColor theme="0" tint="-0.24994659260841701"/>
        </patternFill>
      </fill>
    </dxf>
    <dxf>
      <font>
        <color theme="0"/>
      </font>
      <fill>
        <patternFill>
          <fgColor auto="1"/>
          <bgColor rgb="FFFF0000"/>
        </patternFill>
      </fill>
    </dxf>
    <dxf>
      <fill>
        <patternFill>
          <bgColor rgb="FFFFC000"/>
        </patternFill>
      </fill>
    </dxf>
    <dxf>
      <font>
        <color theme="0"/>
      </font>
      <fill>
        <patternFill>
          <bgColor rgb="FF00B050"/>
        </patternFill>
      </fill>
    </dxf>
    <dxf>
      <fill>
        <patternFill>
          <bgColor theme="0" tint="-0.499984740745262"/>
        </patternFill>
      </fill>
    </dxf>
    <dxf>
      <font>
        <color theme="0"/>
      </font>
      <fill>
        <patternFill>
          <fgColor auto="1"/>
          <bgColor rgb="FFFF0000"/>
        </patternFill>
      </fill>
    </dxf>
    <dxf>
      <fill>
        <patternFill>
          <bgColor rgb="FFFFC000"/>
        </patternFill>
      </fill>
    </dxf>
    <dxf>
      <font>
        <color theme="0"/>
      </font>
      <fill>
        <patternFill>
          <bgColor rgb="FF00B050"/>
        </patternFill>
      </fill>
    </dxf>
    <dxf>
      <fill>
        <patternFill>
          <bgColor theme="0" tint="-0.499984740745262"/>
        </patternFill>
      </fill>
    </dxf>
    <dxf>
      <font>
        <color theme="0"/>
      </font>
      <fill>
        <patternFill>
          <fgColor auto="1"/>
          <bgColor rgb="FFFF0000"/>
        </patternFill>
      </fill>
    </dxf>
    <dxf>
      <fill>
        <patternFill>
          <bgColor rgb="FFFFC000"/>
        </patternFill>
      </fill>
    </dxf>
    <dxf>
      <font>
        <color theme="0"/>
      </font>
      <fill>
        <patternFill>
          <bgColor rgb="FF00B050"/>
        </patternFill>
      </fill>
    </dxf>
    <dxf>
      <fill>
        <patternFill>
          <bgColor theme="0" tint="-0.499984740745262"/>
        </patternFill>
      </fill>
    </dxf>
    <dxf>
      <font>
        <color theme="0"/>
      </font>
      <fill>
        <patternFill>
          <fgColor auto="1"/>
          <bgColor rgb="FFFF0000"/>
        </patternFill>
      </fill>
    </dxf>
    <dxf>
      <fill>
        <patternFill>
          <bgColor rgb="FFFFC000"/>
        </patternFill>
      </fill>
    </dxf>
    <dxf>
      <font>
        <color theme="0"/>
      </font>
      <fill>
        <patternFill>
          <bgColor rgb="FF00B050"/>
        </patternFill>
      </fill>
    </dxf>
    <dxf>
      <fill>
        <patternFill>
          <bgColor theme="0" tint="-0.499984740745262"/>
        </patternFill>
      </fill>
    </dxf>
    <dxf>
      <fill>
        <patternFill>
          <bgColor rgb="FFC00000"/>
        </patternFill>
      </fill>
    </dxf>
    <dxf>
      <fill>
        <patternFill>
          <bgColor rgb="FFFFFF00"/>
        </patternFill>
      </fill>
    </dxf>
    <dxf>
      <fill>
        <patternFill>
          <bgColor rgb="FF00B050"/>
        </patternFill>
      </fill>
    </dxf>
    <dxf>
      <fill>
        <patternFill>
          <bgColor rgb="FFC00000"/>
        </patternFill>
      </fill>
    </dxf>
    <dxf>
      <fill>
        <patternFill>
          <bgColor rgb="FFFFFF00"/>
        </patternFill>
      </fill>
    </dxf>
    <dxf>
      <fill>
        <patternFill>
          <bgColor rgb="FF00B050"/>
        </patternFill>
      </fill>
    </dxf>
    <dxf>
      <fill>
        <patternFill>
          <bgColor rgb="FFC00000"/>
        </patternFill>
      </fill>
    </dxf>
    <dxf>
      <fill>
        <patternFill>
          <bgColor rgb="FFFFFF00"/>
        </patternFill>
      </fill>
    </dxf>
    <dxf>
      <fill>
        <patternFill>
          <bgColor rgb="FF00B050"/>
        </patternFill>
      </fill>
    </dxf>
    <dxf>
      <fill>
        <patternFill>
          <bgColor rgb="FFC00000"/>
        </patternFill>
      </fill>
    </dxf>
    <dxf>
      <fill>
        <patternFill>
          <bgColor rgb="FFFFFF00"/>
        </patternFill>
      </fill>
    </dxf>
    <dxf>
      <fill>
        <patternFill>
          <bgColor rgb="FF00B05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microsoft.com/office/2017/06/relationships/rdRichValueTypes" Target="richData/rdRichValueTypes.xml"/><Relationship Id="rId3" Type="http://schemas.openxmlformats.org/officeDocument/2006/relationships/worksheet" Target="worksheets/sheet3.xml"/><Relationship Id="rId7" Type="http://schemas.openxmlformats.org/officeDocument/2006/relationships/styles" Target="styles.xml"/><Relationship Id="rId12" Type="http://schemas.microsoft.com/office/2017/06/relationships/rdRichValueStructure" Target="richData/rdrichvaluestructure.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theme" Target="theme/theme1.xml"/><Relationship Id="rId11" Type="http://schemas.microsoft.com/office/2017/06/relationships/rdRichValue" Target="richData/rdrichvalue.xml"/><Relationship Id="rId5" Type="http://schemas.openxmlformats.org/officeDocument/2006/relationships/externalLink" Target="externalLinks/externalLink1.xml"/><Relationship Id="rId15" Type="http://schemas.openxmlformats.org/officeDocument/2006/relationships/customXml" Target="../customXml/item1.xml"/><Relationship Id="rId10" Type="http://schemas.microsoft.com/office/2022/10/relationships/richValueRel" Target="richData/richValueRel.xml"/><Relationship Id="rId4" Type="http://schemas.openxmlformats.org/officeDocument/2006/relationships/worksheet" Target="worksheets/sheet4.xml"/><Relationship Id="rId9" Type="http://schemas.openxmlformats.org/officeDocument/2006/relationships/sheetMetadata" Target="metadata.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jpeg"/></Relationships>
</file>

<file path=xl/drawings/_rels/drawing2.xml.rels><?xml version="1.0" encoding="UTF-8" standalone="yes"?>
<Relationships xmlns="http://schemas.openxmlformats.org/package/2006/relationships"><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oneCellAnchor>
    <xdr:from>
      <xdr:col>0</xdr:col>
      <xdr:colOff>631934</xdr:colOff>
      <xdr:row>0</xdr:row>
      <xdr:rowOff>158969</xdr:rowOff>
    </xdr:from>
    <xdr:ext cx="584637" cy="784776"/>
    <xdr:pic>
      <xdr:nvPicPr>
        <xdr:cNvPr id="2" name="image2.jpeg">
          <a:extLst>
            <a:ext uri="{FF2B5EF4-FFF2-40B4-BE49-F238E27FC236}">
              <a16:creationId xmlns:a16="http://schemas.microsoft.com/office/drawing/2014/main" id="{E4B45E7C-D539-D44D-A511-9E915FB4B6F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31934" y="158969"/>
          <a:ext cx="584637" cy="784776"/>
        </a:xfrm>
        <a:prstGeom prst="rect">
          <a:avLst/>
        </a:prstGeom>
      </xdr:spPr>
    </xdr:pic>
    <xdr:clientData/>
  </xdr:oneCellAnchor>
  <xdr:oneCellAnchor>
    <xdr:from>
      <xdr:col>1</xdr:col>
      <xdr:colOff>567727</xdr:colOff>
      <xdr:row>0</xdr:row>
      <xdr:rowOff>108917</xdr:rowOff>
    </xdr:from>
    <xdr:ext cx="1391548" cy="774533"/>
    <xdr:pic>
      <xdr:nvPicPr>
        <xdr:cNvPr id="3" name="Imagen 2" descr="Icono&#10;&#10;Descripción generada automáticamente">
          <a:extLst>
            <a:ext uri="{FF2B5EF4-FFF2-40B4-BE49-F238E27FC236}">
              <a16:creationId xmlns:a16="http://schemas.microsoft.com/office/drawing/2014/main" id="{513B5775-AFB3-3445-AD52-C51D9F757CF3}"/>
            </a:ext>
          </a:extLst>
        </xdr:cNvPr>
        <xdr:cNvPicPr>
          <a:picLocks noChangeAspect="1"/>
        </xdr:cNvPicPr>
      </xdr:nvPicPr>
      <xdr:blipFill>
        <a:blip xmlns:r="http://schemas.openxmlformats.org/officeDocument/2006/relationships" r:embed="rId2"/>
        <a:stretch>
          <a:fillRect/>
        </a:stretch>
      </xdr:blipFill>
      <xdr:spPr>
        <a:xfrm>
          <a:off x="1444027" y="108917"/>
          <a:ext cx="1391548" cy="774533"/>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2</xdr:col>
      <xdr:colOff>109483</xdr:colOff>
      <xdr:row>2</xdr:row>
      <xdr:rowOff>142328</xdr:rowOff>
    </xdr:from>
    <xdr:ext cx="1533739" cy="547607"/>
    <xdr:pic>
      <xdr:nvPicPr>
        <xdr:cNvPr id="2" name="Imagen 1">
          <a:extLst>
            <a:ext uri="{FF2B5EF4-FFF2-40B4-BE49-F238E27FC236}">
              <a16:creationId xmlns:a16="http://schemas.microsoft.com/office/drawing/2014/main" id="{65298A31-946B-5C47-968D-579681C5513C}"/>
            </a:ext>
          </a:extLst>
        </xdr:cNvPr>
        <xdr:cNvPicPr>
          <a:picLocks noChangeAspect="1"/>
        </xdr:cNvPicPr>
      </xdr:nvPicPr>
      <xdr:blipFill>
        <a:blip xmlns:r="http://schemas.openxmlformats.org/officeDocument/2006/relationships" r:embed="rId1"/>
        <a:stretch>
          <a:fillRect/>
        </a:stretch>
      </xdr:blipFill>
      <xdr:spPr>
        <a:xfrm>
          <a:off x="1862083" y="523328"/>
          <a:ext cx="1533739" cy="547607"/>
        </a:xfrm>
        <a:prstGeom prst="rect">
          <a:avLst/>
        </a:prstGeom>
      </xdr:spPr>
    </xdr:pic>
    <xdr:clientData/>
  </xdr:oneCellAnchor>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Contrato/CC%202026/mayo/Vrs%201%20Informe%20AMCH_Mayo.xlsx" TargetMode="External"/><Relationship Id="rId2" Type="http://schemas.openxmlformats.org/officeDocument/2006/relationships/externalLinkPath" Target="https://uredu-my.sharepoint.com/personal/angelicam_castillo_urosario_edu_co/Documents/ANLA/Contrato/CC%202026/mayo/Vrs%201%20Informe%20AMCH_Mayo.xlsx" TargetMode="External"/><Relationship Id="rId1" Type="http://schemas.openxmlformats.org/officeDocument/2006/relationships/externalLinkPath" Target="/personal/angelicam_castillo_urosario_edu_co/Documents/ANLA/Contrato/CC%202026/mayo/Vrs%201%20Informe%20AMCH_Mayo.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INSTRUCCIONES"/>
      <sheetName val="GF-FO-04"/>
    </sheetNames>
    <sheetDataSet>
      <sheetData sheetId="0"/>
      <sheetData sheetId="1">
        <row r="35">
          <cell r="A35" t="str">
            <v xml:space="preserve">Para el mes de mayo se realizaron las siguientes actividades:
4.1. Seguimiento al Plan de Acción Institucional de la Subdirección de Mecanismos de Participación Ciudadana Ambiental
En el mes de mayo se realizó el seguimiento a los indicadores correspondientes al mes de abril de la Subdirección de Mecanismos de Participación Ciudadana Ambiental. En total, se revisó el avance de siete (7) indicadores con periodicidad mensual, distribuidos en cinco (5) indicadores de producto y dos (2) de gestión, con corte al 30 de abril del presente año.
Como evidencia, se anexan el documento de seguimiento, la matriz consolidada en Excel y el correo de socialización a los coordinadores de los grupos de la Subdirección.
Las evidencias se encuentran disponibles en el siguiente enlace: https://anla.sharepoint.com/:f:/s/OAP/IgBH8CvU8PF1Qa8tU8yG8f-OAf2vtmOf8SQ-Ecg1HWRNmko?e=RwjYxA
4.2. Aclaración de información por parte de la Contraloría General de la Nación
En el mes de mayo el equipo de auditoría de la Contraloría hizo llegar a la Oficina Asesora de Planeación dos observaciones sobre el seguimiento al Plan de Acción Institucional. Por esta razón, se proyectó por parte de la coordinadora del Grupo de Instrumentos de Planeación una respuesta a las observaciones, la cual fue retroalimentada. Finalmente, el día 11 de mayo se realizó la sesión de socialización de las respuestas a las observaciones con la Contraloría.
Las evidencias se encuentran disponibles en el siguiente enlace:https://anla.sharepoint.com/:f:/s/OAP/IgC9qTagbYH4RZMiw-T-KTGAAagirezTNJuUiq1dVIfST_U?e=6d6aGs
4.3. Sesión de explicación de validación de evidencias PAI a SMPCA
Durante la realización del seguimiento a los indicadores de la Subdirección de Mecanismos de Participación Ciudadana Ambiental se identificó la necesidad de recordar los estándares mínimos para el recibo de evidencias, específicamente para los indicadores de Acciones territoriales. Por esta razón, el día 12 de mayo se llevó a cabo una reunión con el Grupo de Relación Estado Ciudadanía y el enlace PAI de la Subdirección para exponer el proceso de revisión que realiza la Oficina Asesora de Planeación y las características que permiten evaluar las evidencias. Posteriormente, se envió la presentación al correo de los asistentes.
Las evidencias se encuentran disponibles en el siguiente enlace: https://anla.sharepoint.com/:f:/s/OAP/IgBhy5jY3bHoQLrudWEktKDNAeuM0Ez7ddwyeGrJs6Asixw?e=WhEZvJ
4.4 Revisión y retroalimentación de insumos a la Subdirección de Mecanismos de Participación Ciudadana Ambiental en el marco de la Rendición de Cuentas Institucional
Durante el mes de mayo se ejecutó la actividad 1.1 Elaborar y divulgar informe de gestión de rendición de cuentas en lenguaje claro y formato accesible, en el marco de la cual, como enlace PAI, se revisaron los insumos que la Subdirección presentó para que las cifras coincidan con las aprobadas en el Plan de Acción Institucional.
Las evidencias se encuentran disponibles en el siguiente enlace: https://anla.sharepoint.com/:f:/s/OAP/IgDYjypcAWT8QaugkwV2mJasAdTPKnw4E_G-FFx5hfgszj4?e=UFwBTt
</v>
          </cell>
          <cell r="B35"/>
          <cell r="C35"/>
          <cell r="D35"/>
          <cell r="E35"/>
          <cell r="F35"/>
        </row>
      </sheetData>
    </sheetDataSet>
  </externalBook>
</externalLink>
</file>

<file path=xl/richData/_rels/richValueRel.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3">
  <rv s="0">
    <v>0</v>
    <v>5</v>
  </rv>
  <rv s="0">
    <v>1</v>
    <v>5</v>
  </rv>
  <rv s="1">
    <v>5</v>
    <v>8</v>
    <v>0</v>
    <v>1</v>
  </rv>
</rvData>
</file>

<file path=xl/richData/rdrichvaluestructure.xml><?xml version="1.0" encoding="utf-8"?>
<rvStructures xmlns="http://schemas.microsoft.com/office/spreadsheetml/2017/richdata" count="2">
  <s t="_localImage">
    <k n="_rvRel:LocalImageIdentifier" t="i"/>
    <k n="CalcOrigin" t="i"/>
  </s>
  <s t="_error">
    <k n="colOffset" t="i"/>
    <k n="errorType" t="i"/>
    <k n="rwOffset" t="i"/>
    <k n="subType" t="i"/>
  </s>
</rvStructures>
</file>

<file path=xl/richData/richValueRel.xml><?xml version="1.0" encoding="utf-8"?>
<richValueRels xmlns="http://schemas.microsoft.com/office/spreadsheetml/2022/richvaluerel" xmlns:r="http://schemas.openxmlformats.org/officeDocument/2006/relationships">
  <rel r:id="rId1"/>
  <rel r:id="rId2"/>
</richValueRel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C82B53-DEA4-D547-9862-D7DE57FFC624}">
  <dimension ref="B2:L7"/>
  <sheetViews>
    <sheetView workbookViewId="0">
      <selection activeCell="J6" sqref="J6"/>
    </sheetView>
  </sheetViews>
  <sheetFormatPr baseColWidth="10" defaultRowHeight="15"/>
  <cols>
    <col min="3" max="3" width="26" customWidth="1"/>
    <col min="4" max="11" width="17.83203125" customWidth="1"/>
    <col min="12" max="12" width="32.1640625" customWidth="1"/>
  </cols>
  <sheetData>
    <row r="2" spans="2:12" ht="16" thickBot="1"/>
    <row r="3" spans="2:12" ht="16" thickBot="1">
      <c r="B3" s="330" t="s">
        <v>269</v>
      </c>
      <c r="C3" s="332" t="s">
        <v>270</v>
      </c>
      <c r="D3" s="334" t="s">
        <v>219</v>
      </c>
      <c r="E3" s="335"/>
      <c r="F3" s="334" t="s">
        <v>220</v>
      </c>
      <c r="G3" s="335"/>
      <c r="H3" s="334" t="s">
        <v>221</v>
      </c>
      <c r="I3" s="335"/>
      <c r="J3" s="334" t="s">
        <v>222</v>
      </c>
      <c r="K3" s="335"/>
      <c r="L3" s="330" t="s">
        <v>271</v>
      </c>
    </row>
    <row r="4" spans="2:12" ht="31" thickBot="1">
      <c r="B4" s="331"/>
      <c r="C4" s="333"/>
      <c r="D4" s="137" t="s">
        <v>272</v>
      </c>
      <c r="E4" s="138" t="s">
        <v>273</v>
      </c>
      <c r="F4" s="137" t="s">
        <v>272</v>
      </c>
      <c r="G4" s="138" t="s">
        <v>273</v>
      </c>
      <c r="H4" s="137" t="s">
        <v>272</v>
      </c>
      <c r="I4" s="138" t="s">
        <v>273</v>
      </c>
      <c r="J4" s="137" t="s">
        <v>272</v>
      </c>
      <c r="K4" s="138" t="s">
        <v>273</v>
      </c>
      <c r="L4" s="331"/>
    </row>
    <row r="5" spans="2:12" ht="32">
      <c r="B5" s="139">
        <v>1</v>
      </c>
      <c r="C5" s="140" t="s">
        <v>274</v>
      </c>
      <c r="D5" s="141"/>
      <c r="E5" s="142"/>
      <c r="F5" s="141"/>
      <c r="G5" s="142"/>
      <c r="H5" s="141"/>
      <c r="I5" s="142"/>
      <c r="J5" s="141"/>
      <c r="K5" s="142"/>
      <c r="L5" s="143"/>
    </row>
    <row r="6" spans="2:12" ht="32">
      <c r="B6" s="144">
        <v>2</v>
      </c>
      <c r="C6" s="145" t="s">
        <v>275</v>
      </c>
      <c r="D6" s="141"/>
      <c r="E6" s="146"/>
      <c r="F6" s="141"/>
      <c r="G6" s="146"/>
      <c r="H6" s="141"/>
      <c r="I6" s="146"/>
      <c r="J6" s="141"/>
      <c r="K6" s="146"/>
      <c r="L6" s="147"/>
    </row>
    <row r="7" spans="2:12" ht="20" thickBot="1">
      <c r="B7" s="148">
        <v>3</v>
      </c>
      <c r="C7" s="149" t="s">
        <v>276</v>
      </c>
      <c r="D7" s="150"/>
      <c r="E7" s="151"/>
      <c r="F7" s="152"/>
      <c r="G7" s="151"/>
      <c r="H7" s="152"/>
      <c r="I7" s="151"/>
      <c r="J7" s="152"/>
      <c r="K7" s="151"/>
      <c r="L7" s="153"/>
    </row>
  </sheetData>
  <sheetProtection algorithmName="SHA-512" hashValue="sAcUzcb1TBCKd8h2FO6hI0EfK6m2WLJ7ybK3OwtltaWtBhmvcngriQjdYlH0KgAYA5N0jGeVLdnAYBgaY5q7fw==" saltValue="EjJgoC17u1PtPFChI7uSZQ==" spinCount="100000" sheet="1" objects="1" scenarios="1"/>
  <mergeCells count="7">
    <mergeCell ref="L3:L4"/>
    <mergeCell ref="B3:B4"/>
    <mergeCell ref="C3:C4"/>
    <mergeCell ref="D3:E3"/>
    <mergeCell ref="F3:G3"/>
    <mergeCell ref="H3:I3"/>
    <mergeCell ref="J3:K3"/>
  </mergeCells>
  <conditionalFormatting sqref="D5:D6">
    <cfRule type="expression" dxfId="43" priority="10">
      <formula>D5&gt;=(E5*0.9)</formula>
    </cfRule>
    <cfRule type="expression" dxfId="42" priority="11">
      <formula>AND(D5&lt;(E5*0.9),D5&gt;=(E5*0.75))</formula>
    </cfRule>
    <cfRule type="expression" dxfId="41" priority="12">
      <formula>(D5&lt;(E5*0.75))</formula>
    </cfRule>
  </conditionalFormatting>
  <conditionalFormatting sqref="F5:F6">
    <cfRule type="expression" dxfId="40" priority="7">
      <formula>F5&gt;=(G5*0.9)</formula>
    </cfRule>
    <cfRule type="expression" dxfId="39" priority="8">
      <formula>AND(F5&lt;(G5*0.9),F5&gt;=(G5*0.75))</formula>
    </cfRule>
    <cfRule type="expression" dxfId="38" priority="9">
      <formula>(F5&lt;(G5*0.75))</formula>
    </cfRule>
  </conditionalFormatting>
  <conditionalFormatting sqref="H5:H6">
    <cfRule type="expression" dxfId="37" priority="4">
      <formula>H5&gt;=(I5*0.9)</formula>
    </cfRule>
    <cfRule type="expression" dxfId="36" priority="5">
      <formula>AND(H5&lt;(I5*0.9),H5&gt;=(I5*0.75))</formula>
    </cfRule>
    <cfRule type="expression" dxfId="35" priority="6">
      <formula>(H5&lt;(I5*0.75))</formula>
    </cfRule>
  </conditionalFormatting>
  <conditionalFormatting sqref="J5:J6">
    <cfRule type="expression" dxfId="34" priority="1">
      <formula>J5&gt;=(K5*0.9)</formula>
    </cfRule>
    <cfRule type="expression" dxfId="33" priority="2">
      <formula>AND(J5&lt;(K5*0.9),J5&gt;=(K5*0.75))</formula>
    </cfRule>
    <cfRule type="expression" dxfId="32" priority="3">
      <formula>(J5&lt;(K5*0.75))</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34EDD4-1F6E-A341-B32C-8F70169BAFE0}">
  <sheetPr>
    <tabColor theme="9" tint="0.39997558519241921"/>
  </sheetPr>
  <dimension ref="A1:AJ1267"/>
  <sheetViews>
    <sheetView showGridLines="0" tabSelected="1" zoomScale="80" zoomScaleNormal="80" workbookViewId="0">
      <selection activeCell="F12" sqref="F12"/>
    </sheetView>
  </sheetViews>
  <sheetFormatPr baseColWidth="10" defaultColWidth="11.5" defaultRowHeight="15.75" customHeight="1"/>
  <cols>
    <col min="1" max="1" width="35.33203125" style="4" customWidth="1"/>
    <col min="2" max="2" width="35.33203125" style="7" customWidth="1"/>
    <col min="3" max="3" width="23.83203125" style="5" customWidth="1"/>
    <col min="4" max="5" width="19.6640625" style="5" customWidth="1"/>
    <col min="6" max="6" width="97" style="1" customWidth="1"/>
    <col min="7" max="7" width="32.5" style="1" customWidth="1"/>
    <col min="8" max="8" width="32.5" style="12" customWidth="1"/>
    <col min="9" max="9" width="38.1640625" style="6" customWidth="1"/>
    <col min="10" max="10" width="33.5" style="1" customWidth="1"/>
    <col min="11" max="11" width="26" style="1" customWidth="1"/>
    <col min="12" max="12" width="31" style="1" customWidth="1"/>
    <col min="13" max="15" width="26.1640625" style="1" hidden="1" customWidth="1"/>
    <col min="16" max="16" width="12" style="1" hidden="1" customWidth="1"/>
    <col min="17" max="17" width="14.1640625" style="1" hidden="1" customWidth="1"/>
    <col min="18" max="18" width="23.1640625" style="1" hidden="1" customWidth="1"/>
    <col min="19" max="21" width="27.5" style="1" hidden="1" customWidth="1"/>
    <col min="22" max="23" width="16.6640625" style="1" hidden="1" customWidth="1"/>
    <col min="24" max="24" width="24" style="1" hidden="1" customWidth="1"/>
    <col min="25" max="27" width="22.5" style="1" hidden="1" customWidth="1"/>
    <col min="28" max="29" width="16.6640625" style="1" hidden="1" customWidth="1"/>
    <col min="30" max="30" width="22.33203125" style="1" hidden="1" customWidth="1"/>
    <col min="31" max="33" width="23" style="1" hidden="1" customWidth="1"/>
    <col min="34" max="35" width="15.83203125" style="1" hidden="1" customWidth="1"/>
    <col min="36" max="36" width="24" style="1" hidden="1" customWidth="1"/>
    <col min="37" max="16384" width="11.5" style="1"/>
  </cols>
  <sheetData>
    <row r="1" spans="1:36" ht="66" customHeight="1" thickBot="1">
      <c r="A1" s="10" t="e" vm="1">
        <v>#VALUE!</v>
      </c>
      <c r="B1" s="34" t="s">
        <v>0</v>
      </c>
      <c r="C1" s="19"/>
      <c r="D1" s="19"/>
      <c r="E1" s="19"/>
      <c r="F1" s="19"/>
      <c r="G1" s="19"/>
      <c r="H1" s="19"/>
      <c r="I1" s="19"/>
      <c r="J1" s="19"/>
      <c r="K1" s="19"/>
      <c r="L1" s="19"/>
    </row>
    <row r="2" spans="1:36" ht="66" customHeight="1" thickBot="1">
      <c r="A2" s="16" t="s">
        <v>1</v>
      </c>
      <c r="B2" s="324" t="s">
        <v>2</v>
      </c>
      <c r="C2" s="325"/>
      <c r="D2" s="325"/>
      <c r="E2" s="325"/>
      <c r="F2" s="325"/>
      <c r="G2" s="325"/>
      <c r="H2" s="325"/>
      <c r="I2" s="325"/>
      <c r="J2" s="325"/>
      <c r="K2" s="325"/>
      <c r="L2" s="325"/>
    </row>
    <row r="3" spans="1:36" s="4" customFormat="1" ht="137" customHeight="1" thickBot="1">
      <c r="A3" s="177" t="s">
        <v>277</v>
      </c>
      <c r="B3" s="455" t="s">
        <v>297</v>
      </c>
      <c r="C3" s="456"/>
      <c r="D3" s="456"/>
      <c r="E3" s="456"/>
      <c r="F3" s="456"/>
      <c r="G3" s="456"/>
      <c r="H3" s="456"/>
      <c r="I3" s="456"/>
      <c r="J3" s="456"/>
      <c r="K3" s="456"/>
      <c r="L3" s="456"/>
    </row>
    <row r="4" spans="1:36" s="11" customFormat="1" ht="39" customHeight="1" thickBot="1">
      <c r="A4" s="309" t="s">
        <v>3</v>
      </c>
      <c r="B4" s="311" t="s">
        <v>4</v>
      </c>
      <c r="C4" s="311" t="s">
        <v>5</v>
      </c>
      <c r="D4" s="311" t="s">
        <v>6</v>
      </c>
      <c r="E4" s="292" t="s">
        <v>7</v>
      </c>
      <c r="F4" s="313" t="s">
        <v>8</v>
      </c>
      <c r="G4" s="311" t="s">
        <v>9</v>
      </c>
      <c r="H4" s="290" t="s">
        <v>10</v>
      </c>
      <c r="I4" s="311" t="s">
        <v>11</v>
      </c>
      <c r="J4" s="315" t="s">
        <v>12</v>
      </c>
      <c r="K4" s="309" t="s">
        <v>13</v>
      </c>
      <c r="L4" s="292" t="s">
        <v>14</v>
      </c>
      <c r="M4" s="327" t="s">
        <v>285</v>
      </c>
      <c r="N4" s="328"/>
      <c r="O4" s="328"/>
      <c r="P4" s="328"/>
      <c r="Q4" s="329"/>
      <c r="R4" s="154">
        <v>46112</v>
      </c>
      <c r="S4" s="304" t="s">
        <v>286</v>
      </c>
      <c r="T4" s="304"/>
      <c r="U4" s="304"/>
      <c r="V4" s="304"/>
      <c r="W4" s="305"/>
      <c r="X4" s="155">
        <v>46203</v>
      </c>
      <c r="Y4" s="306" t="s">
        <v>287</v>
      </c>
      <c r="Z4" s="307"/>
      <c r="AA4" s="307"/>
      <c r="AB4" s="307"/>
      <c r="AC4" s="308"/>
      <c r="AD4" s="156">
        <v>46295</v>
      </c>
      <c r="AE4" s="306" t="s">
        <v>288</v>
      </c>
      <c r="AF4" s="307"/>
      <c r="AG4" s="307"/>
      <c r="AH4" s="307"/>
      <c r="AI4" s="308"/>
      <c r="AJ4" s="156">
        <v>46387</v>
      </c>
    </row>
    <row r="5" spans="1:36" s="11" customFormat="1" ht="66" customHeight="1" thickBot="1">
      <c r="A5" s="310"/>
      <c r="B5" s="312"/>
      <c r="C5" s="312"/>
      <c r="D5" s="312"/>
      <c r="E5" s="293"/>
      <c r="F5" s="314"/>
      <c r="G5" s="312"/>
      <c r="H5" s="291"/>
      <c r="I5" s="312"/>
      <c r="J5" s="316"/>
      <c r="K5" s="310"/>
      <c r="L5" s="293"/>
      <c r="M5" s="157" t="s">
        <v>278</v>
      </c>
      <c r="N5" s="158" t="s">
        <v>279</v>
      </c>
      <c r="O5" s="159" t="s">
        <v>280</v>
      </c>
      <c r="P5" s="160" t="s">
        <v>281</v>
      </c>
      <c r="Q5" s="161" t="s">
        <v>282</v>
      </c>
      <c r="R5" s="162" t="s">
        <v>283</v>
      </c>
      <c r="S5" s="175" t="s">
        <v>278</v>
      </c>
      <c r="T5" s="163" t="s">
        <v>279</v>
      </c>
      <c r="U5" s="164" t="s">
        <v>280</v>
      </c>
      <c r="V5" s="165" t="s">
        <v>281</v>
      </c>
      <c r="W5" s="166" t="s">
        <v>282</v>
      </c>
      <c r="X5" s="167" t="s">
        <v>283</v>
      </c>
      <c r="Y5" s="168" t="s">
        <v>278</v>
      </c>
      <c r="Z5" s="169" t="s">
        <v>279</v>
      </c>
      <c r="AA5" s="170" t="s">
        <v>280</v>
      </c>
      <c r="AB5" s="171" t="s">
        <v>281</v>
      </c>
      <c r="AC5" s="172" t="s">
        <v>282</v>
      </c>
      <c r="AD5" s="173" t="s">
        <v>283</v>
      </c>
      <c r="AE5" s="168" t="s">
        <v>278</v>
      </c>
      <c r="AF5" s="169" t="s">
        <v>279</v>
      </c>
      <c r="AG5" s="170" t="s">
        <v>280</v>
      </c>
      <c r="AH5" s="171" t="s">
        <v>281</v>
      </c>
      <c r="AI5" s="172" t="s">
        <v>282</v>
      </c>
      <c r="AJ5" s="173" t="s">
        <v>283</v>
      </c>
    </row>
    <row r="6" spans="1:36" ht="63" customHeight="1">
      <c r="A6" s="288" t="s">
        <v>15</v>
      </c>
      <c r="B6" s="296" t="s">
        <v>16</v>
      </c>
      <c r="C6" s="20" t="s">
        <v>17</v>
      </c>
      <c r="D6" s="134">
        <v>0.1</v>
      </c>
      <c r="E6" s="298">
        <v>0.5</v>
      </c>
      <c r="F6" s="238" t="s">
        <v>18</v>
      </c>
      <c r="G6" s="21" t="s">
        <v>19</v>
      </c>
      <c r="H6" s="22" t="s">
        <v>20</v>
      </c>
      <c r="I6" s="23" t="s">
        <v>21</v>
      </c>
      <c r="J6" s="35" t="s">
        <v>22</v>
      </c>
      <c r="K6" s="55">
        <v>46056</v>
      </c>
      <c r="L6" s="230">
        <v>46142</v>
      </c>
      <c r="M6" s="190"/>
      <c r="N6" s="179"/>
      <c r="O6" s="179"/>
      <c r="P6" s="317">
        <f>(Q6*D6)+(Q7*D7)+(Q8*D8)+(Q9*D9)+(Q10*D10)+(Q11*D11)+(Q12*D12)+(Q13*D13)</f>
        <v>0</v>
      </c>
      <c r="Q6" s="193"/>
      <c r="R6" s="189">
        <f>MIN(IF(R$4-$K6&lt;0,0,(R$4-$K6)/($L6-$K6)),1)</f>
        <v>0.65116279069767447</v>
      </c>
      <c r="S6" s="190"/>
      <c r="T6" s="179"/>
      <c r="U6" s="179"/>
      <c r="V6" s="317">
        <f>(W6*D6)+(W7*D7)+(W8*D8)+(W9*D9)+(W10*D10)+(W11*D11)+(W12*D12)+(W13*D13)</f>
        <v>0</v>
      </c>
      <c r="W6" s="193"/>
      <c r="X6" s="189">
        <f>MIN(IF(X$4-$K6&lt;0,0,(X$4-$K6)/($L6-$K6)),1)</f>
        <v>1</v>
      </c>
      <c r="Y6" s="179"/>
      <c r="Z6" s="179"/>
      <c r="AA6" s="179"/>
      <c r="AB6" s="317">
        <f>(AC6*D6)+(AC7*D7)+(AC8*D8)+(AC9*D9)+(AC10*D10)+(AC11*D11)+(AC12*D12)+(AC13*D13)</f>
        <v>0</v>
      </c>
      <c r="AC6" s="193"/>
      <c r="AD6" s="189">
        <f>MIN(IF(AD$4-$K6&lt;0,0,(AD$4-$K6)/($L6-$K6)),1)</f>
        <v>1</v>
      </c>
      <c r="AE6" s="179"/>
      <c r="AF6" s="179"/>
      <c r="AG6" s="179"/>
      <c r="AH6" s="317">
        <f>(AI6*D6)+(AI7*D7)+(AI8*D8)+(AI9*D9)+(AI10*D10)+(AI11*D11)+(AI12*D12)+(AI13*D13)</f>
        <v>0</v>
      </c>
      <c r="AI6" s="193"/>
      <c r="AJ6" s="189">
        <f>MIN(IF(AJ$4-$K6&lt;0,0,(AJ$4-$K6)/($L6-$K6)),1)</f>
        <v>1</v>
      </c>
    </row>
    <row r="7" spans="1:36" ht="96" customHeight="1">
      <c r="A7" s="289"/>
      <c r="B7" s="297"/>
      <c r="C7" s="2" t="s">
        <v>23</v>
      </c>
      <c r="D7" s="135">
        <v>0.1</v>
      </c>
      <c r="E7" s="299"/>
      <c r="F7" s="239" t="s">
        <v>24</v>
      </c>
      <c r="G7" s="13" t="s">
        <v>25</v>
      </c>
      <c r="H7" s="15" t="s">
        <v>26</v>
      </c>
      <c r="I7" s="3" t="s">
        <v>21</v>
      </c>
      <c r="J7" s="17" t="s">
        <v>27</v>
      </c>
      <c r="K7" s="18">
        <v>46070</v>
      </c>
      <c r="L7" s="231">
        <v>46387</v>
      </c>
      <c r="M7" s="176"/>
      <c r="N7" s="174"/>
      <c r="O7" s="174"/>
      <c r="P7" s="318"/>
      <c r="Q7" s="182"/>
      <c r="R7" s="183">
        <f t="shared" ref="R7:R20" si="0">MIN(IF(R$4-$K7&lt;0,0,(R$4-$K7)/($L7-$K7)),1)</f>
        <v>0.13249211356466878</v>
      </c>
      <c r="S7" s="176"/>
      <c r="T7" s="174"/>
      <c r="U7" s="174"/>
      <c r="V7" s="318"/>
      <c r="W7" s="182"/>
      <c r="X7" s="183">
        <f t="shared" ref="X7:X20" si="1">MIN(IF(X$4-$K7&lt;0,0,(X$4-$K7)/($L7-$K7)),1)</f>
        <v>0.4195583596214511</v>
      </c>
      <c r="Y7" s="174"/>
      <c r="Z7" s="174"/>
      <c r="AA7" s="174"/>
      <c r="AB7" s="318"/>
      <c r="AC7" s="182"/>
      <c r="AD7" s="183">
        <f t="shared" ref="AD7:AD20" si="2">MIN(IF(AD$4-$K7&lt;0,0,(AD$4-$K7)/($L7-$K7)),1)</f>
        <v>0.70977917981072558</v>
      </c>
      <c r="AE7" s="174"/>
      <c r="AF7" s="174"/>
      <c r="AG7" s="174"/>
      <c r="AH7" s="318"/>
      <c r="AI7" s="182"/>
      <c r="AJ7" s="183">
        <f t="shared" ref="AJ7:AJ20" si="3">MIN(IF(AJ$4-$K7&lt;0,0,(AJ$4-$K7)/($L7-$K7)),1)</f>
        <v>1</v>
      </c>
    </row>
    <row r="8" spans="1:36" ht="63" customHeight="1">
      <c r="A8" s="289"/>
      <c r="B8" s="297"/>
      <c r="C8" s="2" t="s">
        <v>28</v>
      </c>
      <c r="D8" s="135">
        <v>0.1</v>
      </c>
      <c r="E8" s="299"/>
      <c r="F8" s="239" t="s">
        <v>29</v>
      </c>
      <c r="G8" s="13" t="s">
        <v>30</v>
      </c>
      <c r="H8" s="15" t="s">
        <v>31</v>
      </c>
      <c r="I8" s="32" t="s">
        <v>21</v>
      </c>
      <c r="J8" s="17" t="s">
        <v>32</v>
      </c>
      <c r="K8" s="18">
        <v>46374</v>
      </c>
      <c r="L8" s="231">
        <v>46387</v>
      </c>
      <c r="M8" s="176"/>
      <c r="N8" s="174"/>
      <c r="O8" s="174"/>
      <c r="P8" s="318"/>
      <c r="Q8" s="182"/>
      <c r="R8" s="183">
        <f t="shared" si="0"/>
        <v>0</v>
      </c>
      <c r="S8" s="176"/>
      <c r="T8" s="174"/>
      <c r="U8" s="174"/>
      <c r="V8" s="318"/>
      <c r="W8" s="182"/>
      <c r="X8" s="183">
        <f t="shared" si="1"/>
        <v>0</v>
      </c>
      <c r="Y8" s="174"/>
      <c r="Z8" s="174"/>
      <c r="AA8" s="174"/>
      <c r="AB8" s="318"/>
      <c r="AC8" s="182"/>
      <c r="AD8" s="183">
        <f t="shared" si="2"/>
        <v>0</v>
      </c>
      <c r="AE8" s="174"/>
      <c r="AF8" s="174"/>
      <c r="AG8" s="174"/>
      <c r="AH8" s="318"/>
      <c r="AI8" s="182"/>
      <c r="AJ8" s="183">
        <f t="shared" si="3"/>
        <v>1</v>
      </c>
    </row>
    <row r="9" spans="1:36" ht="63" customHeight="1">
      <c r="A9" s="289"/>
      <c r="B9" s="297"/>
      <c r="C9" s="2" t="s">
        <v>33</v>
      </c>
      <c r="D9" s="135">
        <v>0.1</v>
      </c>
      <c r="E9" s="299"/>
      <c r="F9" s="240" t="s">
        <v>34</v>
      </c>
      <c r="G9" s="13" t="s">
        <v>35</v>
      </c>
      <c r="H9" s="15" t="s">
        <v>36</v>
      </c>
      <c r="I9" s="3" t="s">
        <v>21</v>
      </c>
      <c r="J9" s="17" t="s">
        <v>32</v>
      </c>
      <c r="K9" s="18">
        <v>46133</v>
      </c>
      <c r="L9" s="231">
        <v>46387</v>
      </c>
      <c r="M9" s="176"/>
      <c r="N9" s="174"/>
      <c r="O9" s="174"/>
      <c r="P9" s="318"/>
      <c r="Q9" s="182"/>
      <c r="R9" s="183">
        <f t="shared" si="0"/>
        <v>0</v>
      </c>
      <c r="S9" s="176"/>
      <c r="T9" s="174"/>
      <c r="U9" s="174"/>
      <c r="V9" s="318"/>
      <c r="W9" s="182"/>
      <c r="X9" s="183">
        <f t="shared" si="1"/>
        <v>0.27559055118110237</v>
      </c>
      <c r="Y9" s="174"/>
      <c r="Z9" s="174"/>
      <c r="AA9" s="174"/>
      <c r="AB9" s="318"/>
      <c r="AC9" s="182"/>
      <c r="AD9" s="183">
        <f t="shared" si="2"/>
        <v>0.63779527559055116</v>
      </c>
      <c r="AE9" s="174"/>
      <c r="AF9" s="174"/>
      <c r="AG9" s="174"/>
      <c r="AH9" s="318"/>
      <c r="AI9" s="182"/>
      <c r="AJ9" s="183">
        <f t="shared" si="3"/>
        <v>1</v>
      </c>
    </row>
    <row r="10" spans="1:36" ht="63" customHeight="1">
      <c r="A10" s="289"/>
      <c r="B10" s="297"/>
      <c r="C10" s="2" t="s">
        <v>37</v>
      </c>
      <c r="D10" s="135">
        <v>0.1</v>
      </c>
      <c r="E10" s="299"/>
      <c r="F10" s="239" t="s">
        <v>38</v>
      </c>
      <c r="G10" s="13" t="s">
        <v>39</v>
      </c>
      <c r="H10" s="15" t="s">
        <v>40</v>
      </c>
      <c r="I10" s="32" t="s">
        <v>41</v>
      </c>
      <c r="J10" s="17" t="s">
        <v>42</v>
      </c>
      <c r="K10" s="18">
        <v>46144</v>
      </c>
      <c r="L10" s="231">
        <v>46295</v>
      </c>
      <c r="M10" s="176"/>
      <c r="N10" s="174"/>
      <c r="O10" s="174"/>
      <c r="P10" s="318"/>
      <c r="Q10" s="182"/>
      <c r="R10" s="183">
        <f t="shared" si="0"/>
        <v>0</v>
      </c>
      <c r="S10" s="176"/>
      <c r="T10" s="174"/>
      <c r="U10" s="174"/>
      <c r="V10" s="318"/>
      <c r="W10" s="182"/>
      <c r="X10" s="183">
        <f t="shared" si="1"/>
        <v>0.39072847682119205</v>
      </c>
      <c r="Y10" s="174"/>
      <c r="Z10" s="174"/>
      <c r="AA10" s="174"/>
      <c r="AB10" s="318"/>
      <c r="AC10" s="182"/>
      <c r="AD10" s="183">
        <f t="shared" si="2"/>
        <v>1</v>
      </c>
      <c r="AE10" s="174"/>
      <c r="AF10" s="174"/>
      <c r="AG10" s="174"/>
      <c r="AH10" s="318"/>
      <c r="AI10" s="182"/>
      <c r="AJ10" s="183">
        <f t="shared" si="3"/>
        <v>1</v>
      </c>
    </row>
    <row r="11" spans="1:36" ht="76.5" customHeight="1">
      <c r="A11" s="289"/>
      <c r="B11" s="297" t="s">
        <v>43</v>
      </c>
      <c r="C11" s="9" t="s">
        <v>44</v>
      </c>
      <c r="D11" s="136">
        <v>0.15</v>
      </c>
      <c r="E11" s="299"/>
      <c r="F11" s="241" t="s">
        <v>45</v>
      </c>
      <c r="G11" s="14" t="s">
        <v>46</v>
      </c>
      <c r="H11" s="15" t="s">
        <v>47</v>
      </c>
      <c r="I11" s="32" t="s">
        <v>48</v>
      </c>
      <c r="J11" s="33" t="s">
        <v>49</v>
      </c>
      <c r="K11" s="18">
        <v>46041</v>
      </c>
      <c r="L11" s="231">
        <v>46374</v>
      </c>
      <c r="M11" s="176"/>
      <c r="N11" s="174"/>
      <c r="O11" s="174"/>
      <c r="P11" s="318"/>
      <c r="Q11" s="182"/>
      <c r="R11" s="183">
        <f t="shared" si="0"/>
        <v>0.21321321321321321</v>
      </c>
      <c r="S11" s="176"/>
      <c r="T11" s="174"/>
      <c r="U11" s="174"/>
      <c r="V11" s="318"/>
      <c r="W11" s="182"/>
      <c r="X11" s="183">
        <f t="shared" si="1"/>
        <v>0.48648648648648651</v>
      </c>
      <c r="Y11" s="174"/>
      <c r="Z11" s="174"/>
      <c r="AA11" s="174"/>
      <c r="AB11" s="318"/>
      <c r="AC11" s="182"/>
      <c r="AD11" s="183">
        <f t="shared" si="2"/>
        <v>0.76276276276276278</v>
      </c>
      <c r="AE11" s="174"/>
      <c r="AF11" s="174"/>
      <c r="AG11" s="174"/>
      <c r="AH11" s="318"/>
      <c r="AI11" s="182"/>
      <c r="AJ11" s="183">
        <f t="shared" si="3"/>
        <v>1</v>
      </c>
    </row>
    <row r="12" spans="1:36" ht="50.25" customHeight="1">
      <c r="A12" s="289"/>
      <c r="B12" s="297"/>
      <c r="C12" s="9" t="s">
        <v>50</v>
      </c>
      <c r="D12" s="136">
        <v>0.15</v>
      </c>
      <c r="E12" s="299"/>
      <c r="F12" s="242" t="s">
        <v>51</v>
      </c>
      <c r="G12" s="14" t="s">
        <v>52</v>
      </c>
      <c r="H12" s="15" t="s">
        <v>53</v>
      </c>
      <c r="I12" s="32" t="s">
        <v>48</v>
      </c>
      <c r="J12" s="33" t="s">
        <v>54</v>
      </c>
      <c r="K12" s="18">
        <v>46204</v>
      </c>
      <c r="L12" s="231">
        <v>46379</v>
      </c>
      <c r="M12" s="176"/>
      <c r="N12" s="174"/>
      <c r="O12" s="174"/>
      <c r="P12" s="318"/>
      <c r="Q12" s="182"/>
      <c r="R12" s="183">
        <f t="shared" si="0"/>
        <v>0</v>
      </c>
      <c r="S12" s="176"/>
      <c r="T12" s="174"/>
      <c r="U12" s="174"/>
      <c r="V12" s="318"/>
      <c r="W12" s="182"/>
      <c r="X12" s="183">
        <f t="shared" si="1"/>
        <v>0</v>
      </c>
      <c r="Y12" s="174"/>
      <c r="Z12" s="174"/>
      <c r="AA12" s="174"/>
      <c r="AB12" s="318"/>
      <c r="AC12" s="182"/>
      <c r="AD12" s="183">
        <f t="shared" si="2"/>
        <v>0.52</v>
      </c>
      <c r="AE12" s="174"/>
      <c r="AF12" s="174"/>
      <c r="AG12" s="174"/>
      <c r="AH12" s="318"/>
      <c r="AI12" s="182"/>
      <c r="AJ12" s="183">
        <f t="shared" si="3"/>
        <v>1</v>
      </c>
    </row>
    <row r="13" spans="1:36" ht="72.75" customHeight="1" thickBot="1">
      <c r="A13" s="287"/>
      <c r="B13" s="24" t="s">
        <v>55</v>
      </c>
      <c r="C13" s="25" t="s">
        <v>56</v>
      </c>
      <c r="D13" s="26">
        <v>0.2</v>
      </c>
      <c r="E13" s="300"/>
      <c r="F13" s="243" t="s">
        <v>57</v>
      </c>
      <c r="G13" s="27" t="s">
        <v>58</v>
      </c>
      <c r="H13" s="28" t="s">
        <v>59</v>
      </c>
      <c r="I13" s="29" t="s">
        <v>60</v>
      </c>
      <c r="J13" s="30" t="s">
        <v>61</v>
      </c>
      <c r="K13" s="31">
        <v>46069</v>
      </c>
      <c r="L13" s="232">
        <v>46295</v>
      </c>
      <c r="M13" s="192"/>
      <c r="N13" s="178"/>
      <c r="O13" s="178"/>
      <c r="P13" s="319"/>
      <c r="Q13" s="184"/>
      <c r="R13" s="191">
        <f t="shared" si="0"/>
        <v>0.19026548672566371</v>
      </c>
      <c r="S13" s="192"/>
      <c r="T13" s="178"/>
      <c r="U13" s="178"/>
      <c r="V13" s="319"/>
      <c r="W13" s="184"/>
      <c r="X13" s="191">
        <f t="shared" si="1"/>
        <v>0.59292035398230092</v>
      </c>
      <c r="Y13" s="178"/>
      <c r="Z13" s="178"/>
      <c r="AA13" s="178"/>
      <c r="AB13" s="319"/>
      <c r="AC13" s="184"/>
      <c r="AD13" s="191">
        <f t="shared" si="2"/>
        <v>1</v>
      </c>
      <c r="AE13" s="178"/>
      <c r="AF13" s="178"/>
      <c r="AG13" s="178"/>
      <c r="AH13" s="319"/>
      <c r="AI13" s="184"/>
      <c r="AJ13" s="191">
        <f t="shared" si="3"/>
        <v>1</v>
      </c>
    </row>
    <row r="14" spans="1:36" ht="72.75" customHeight="1" thickBot="1">
      <c r="A14" s="195" t="s">
        <v>62</v>
      </c>
      <c r="B14" s="196" t="s">
        <v>63</v>
      </c>
      <c r="C14" s="197" t="s">
        <v>64</v>
      </c>
      <c r="D14" s="198">
        <v>1</v>
      </c>
      <c r="E14" s="250">
        <v>0.05</v>
      </c>
      <c r="F14" s="244" t="s">
        <v>65</v>
      </c>
      <c r="G14" s="199" t="s">
        <v>66</v>
      </c>
      <c r="H14" s="200" t="s">
        <v>67</v>
      </c>
      <c r="I14" s="201" t="s">
        <v>21</v>
      </c>
      <c r="J14" s="202" t="s">
        <v>32</v>
      </c>
      <c r="K14" s="203">
        <v>46055</v>
      </c>
      <c r="L14" s="233">
        <v>46203</v>
      </c>
      <c r="M14" s="207"/>
      <c r="N14" s="204"/>
      <c r="O14" s="204"/>
      <c r="P14" s="185">
        <f>Q14</f>
        <v>0</v>
      </c>
      <c r="Q14" s="205"/>
      <c r="R14" s="206">
        <f t="shared" si="0"/>
        <v>0.38513513513513514</v>
      </c>
      <c r="S14" s="207"/>
      <c r="T14" s="204"/>
      <c r="U14" s="204"/>
      <c r="V14" s="185">
        <f>W14</f>
        <v>0</v>
      </c>
      <c r="W14" s="205"/>
      <c r="X14" s="206">
        <f t="shared" si="1"/>
        <v>1</v>
      </c>
      <c r="Y14" s="204"/>
      <c r="Z14" s="204"/>
      <c r="AA14" s="204"/>
      <c r="AB14" s="185">
        <f>AC14</f>
        <v>0</v>
      </c>
      <c r="AC14" s="205"/>
      <c r="AD14" s="206">
        <f t="shared" si="2"/>
        <v>1</v>
      </c>
      <c r="AE14" s="204"/>
      <c r="AF14" s="204"/>
      <c r="AG14" s="204"/>
      <c r="AH14" s="185">
        <f>AI14</f>
        <v>0</v>
      </c>
      <c r="AI14" s="205"/>
      <c r="AJ14" s="206">
        <f t="shared" si="3"/>
        <v>1</v>
      </c>
    </row>
    <row r="15" spans="1:36" ht="87" customHeight="1">
      <c r="A15" s="283" t="s">
        <v>68</v>
      </c>
      <c r="B15" s="294" t="s">
        <v>69</v>
      </c>
      <c r="C15" s="220" t="s">
        <v>70</v>
      </c>
      <c r="D15" s="221">
        <v>0.2</v>
      </c>
      <c r="E15" s="301">
        <v>0.4</v>
      </c>
      <c r="F15" s="245" t="s">
        <v>71</v>
      </c>
      <c r="G15" s="222" t="s">
        <v>72</v>
      </c>
      <c r="H15" s="223" t="s">
        <v>73</v>
      </c>
      <c r="I15" s="224" t="s">
        <v>74</v>
      </c>
      <c r="J15" s="251" t="s">
        <v>49</v>
      </c>
      <c r="K15" s="256">
        <v>46204</v>
      </c>
      <c r="L15" s="234">
        <v>46266</v>
      </c>
      <c r="M15" s="190"/>
      <c r="N15" s="179"/>
      <c r="O15" s="179"/>
      <c r="P15" s="320">
        <f>(Q15*D15)+(Q16*D16)+(Q17*D17)+(Q18*D18)</f>
        <v>0</v>
      </c>
      <c r="Q15" s="193"/>
      <c r="R15" s="193">
        <f t="shared" si="0"/>
        <v>0</v>
      </c>
      <c r="S15" s="179"/>
      <c r="T15" s="179"/>
      <c r="U15" s="179"/>
      <c r="V15" s="320">
        <f>(W15*D15)+(W16*D16)+(W17*D17)+(W18*D18)</f>
        <v>0</v>
      </c>
      <c r="W15" s="193"/>
      <c r="X15" s="193">
        <f t="shared" si="1"/>
        <v>0</v>
      </c>
      <c r="Y15" s="179"/>
      <c r="Z15" s="179"/>
      <c r="AA15" s="179"/>
      <c r="AB15" s="320">
        <f>(AC15*D15)+(AC16*D16)+(AC17*D17)+(AC18*D18)</f>
        <v>0</v>
      </c>
      <c r="AC15" s="193"/>
      <c r="AD15" s="193">
        <f t="shared" si="2"/>
        <v>1</v>
      </c>
      <c r="AE15" s="179"/>
      <c r="AF15" s="179"/>
      <c r="AG15" s="179"/>
      <c r="AH15" s="320">
        <f>(AI15*D15)+(AI16*D16)+(AI17*D17)+(AI18*D18)</f>
        <v>0</v>
      </c>
      <c r="AI15" s="193"/>
      <c r="AJ15" s="189">
        <f t="shared" si="3"/>
        <v>1</v>
      </c>
    </row>
    <row r="16" spans="1:36" ht="103" customHeight="1">
      <c r="A16" s="284"/>
      <c r="B16" s="295"/>
      <c r="C16" s="216" t="s">
        <v>75</v>
      </c>
      <c r="D16" s="217">
        <v>0.2</v>
      </c>
      <c r="E16" s="302"/>
      <c r="F16" s="246" t="s">
        <v>76</v>
      </c>
      <c r="G16" s="218" t="s">
        <v>77</v>
      </c>
      <c r="H16" s="32" t="s">
        <v>78</v>
      </c>
      <c r="I16" s="219" t="s">
        <v>74</v>
      </c>
      <c r="J16" s="252" t="s">
        <v>49</v>
      </c>
      <c r="K16" s="257">
        <v>46063</v>
      </c>
      <c r="L16" s="235">
        <v>46387</v>
      </c>
      <c r="M16" s="176"/>
      <c r="N16" s="174"/>
      <c r="O16" s="174"/>
      <c r="P16" s="321"/>
      <c r="Q16" s="182"/>
      <c r="R16" s="182">
        <f t="shared" si="0"/>
        <v>0.15123456790123457</v>
      </c>
      <c r="S16" s="174"/>
      <c r="T16" s="174"/>
      <c r="U16" s="174"/>
      <c r="V16" s="321"/>
      <c r="W16" s="182"/>
      <c r="X16" s="182">
        <f t="shared" si="1"/>
        <v>0.43209876543209874</v>
      </c>
      <c r="Y16" s="174"/>
      <c r="Z16" s="174"/>
      <c r="AA16" s="174"/>
      <c r="AB16" s="321"/>
      <c r="AC16" s="182"/>
      <c r="AD16" s="182">
        <f t="shared" si="2"/>
        <v>0.71604938271604934</v>
      </c>
      <c r="AE16" s="174"/>
      <c r="AF16" s="174"/>
      <c r="AG16" s="174"/>
      <c r="AH16" s="321"/>
      <c r="AI16" s="182"/>
      <c r="AJ16" s="183">
        <f t="shared" si="3"/>
        <v>1</v>
      </c>
    </row>
    <row r="17" spans="1:36" ht="103" customHeight="1">
      <c r="A17" s="284"/>
      <c r="B17" s="215" t="s">
        <v>79</v>
      </c>
      <c r="C17" s="216" t="s">
        <v>80</v>
      </c>
      <c r="D17" s="217">
        <v>0.3</v>
      </c>
      <c r="E17" s="302"/>
      <c r="F17" s="246" t="s">
        <v>81</v>
      </c>
      <c r="G17" s="218" t="s">
        <v>82</v>
      </c>
      <c r="H17" s="32" t="s">
        <v>83</v>
      </c>
      <c r="I17" s="219" t="s">
        <v>74</v>
      </c>
      <c r="J17" s="252" t="s">
        <v>84</v>
      </c>
      <c r="K17" s="257">
        <v>46082</v>
      </c>
      <c r="L17" s="235">
        <v>46387</v>
      </c>
      <c r="M17" s="176"/>
      <c r="N17" s="174"/>
      <c r="O17" s="174"/>
      <c r="P17" s="321"/>
      <c r="Q17" s="182"/>
      <c r="R17" s="182">
        <f t="shared" si="0"/>
        <v>9.8360655737704916E-2</v>
      </c>
      <c r="S17" s="174"/>
      <c r="T17" s="174"/>
      <c r="U17" s="174"/>
      <c r="V17" s="321"/>
      <c r="W17" s="182"/>
      <c r="X17" s="182">
        <f t="shared" si="1"/>
        <v>0.39672131147540984</v>
      </c>
      <c r="Y17" s="174"/>
      <c r="Z17" s="174"/>
      <c r="AA17" s="174"/>
      <c r="AB17" s="321"/>
      <c r="AC17" s="182"/>
      <c r="AD17" s="182">
        <f t="shared" si="2"/>
        <v>0.69836065573770489</v>
      </c>
      <c r="AE17" s="174"/>
      <c r="AF17" s="174"/>
      <c r="AG17" s="174"/>
      <c r="AH17" s="321"/>
      <c r="AI17" s="182"/>
      <c r="AJ17" s="183">
        <f t="shared" si="3"/>
        <v>1</v>
      </c>
    </row>
    <row r="18" spans="1:36" ht="102" customHeight="1" thickBot="1">
      <c r="A18" s="285"/>
      <c r="B18" s="225" t="s">
        <v>85</v>
      </c>
      <c r="C18" s="226" t="s">
        <v>86</v>
      </c>
      <c r="D18" s="227">
        <v>0.3</v>
      </c>
      <c r="E18" s="303"/>
      <c r="F18" s="247" t="s">
        <v>87</v>
      </c>
      <c r="G18" s="228" t="s">
        <v>88</v>
      </c>
      <c r="H18" s="28" t="s">
        <v>89</v>
      </c>
      <c r="I18" s="229" t="s">
        <v>22</v>
      </c>
      <c r="J18" s="253" t="s">
        <v>90</v>
      </c>
      <c r="K18" s="258">
        <v>46083</v>
      </c>
      <c r="L18" s="236">
        <v>46325</v>
      </c>
      <c r="M18" s="192"/>
      <c r="N18" s="178"/>
      <c r="O18" s="178"/>
      <c r="P18" s="322"/>
      <c r="Q18" s="184"/>
      <c r="R18" s="184">
        <f t="shared" si="0"/>
        <v>0.11983471074380166</v>
      </c>
      <c r="S18" s="178"/>
      <c r="T18" s="178"/>
      <c r="U18" s="178"/>
      <c r="V18" s="322"/>
      <c r="W18" s="184"/>
      <c r="X18" s="184">
        <f t="shared" si="1"/>
        <v>0.49586776859504134</v>
      </c>
      <c r="Y18" s="178"/>
      <c r="Z18" s="178"/>
      <c r="AA18" s="178"/>
      <c r="AB18" s="322"/>
      <c r="AC18" s="184"/>
      <c r="AD18" s="184">
        <f t="shared" si="2"/>
        <v>0.87603305785123964</v>
      </c>
      <c r="AE18" s="178"/>
      <c r="AF18" s="178"/>
      <c r="AG18" s="178"/>
      <c r="AH18" s="322"/>
      <c r="AI18" s="184"/>
      <c r="AJ18" s="191">
        <f t="shared" si="3"/>
        <v>1</v>
      </c>
    </row>
    <row r="19" spans="1:36" ht="63" customHeight="1">
      <c r="A19" s="286" t="s">
        <v>91</v>
      </c>
      <c r="B19" s="208" t="s">
        <v>92</v>
      </c>
      <c r="C19" s="209" t="s">
        <v>93</v>
      </c>
      <c r="D19" s="210">
        <v>0.5</v>
      </c>
      <c r="E19" s="326">
        <v>0.05</v>
      </c>
      <c r="F19" s="248" t="s">
        <v>94</v>
      </c>
      <c r="G19" s="211" t="s">
        <v>295</v>
      </c>
      <c r="H19" s="212" t="s">
        <v>95</v>
      </c>
      <c r="I19" s="213" t="s">
        <v>21</v>
      </c>
      <c r="J19" s="254" t="s">
        <v>90</v>
      </c>
      <c r="K19" s="259">
        <v>46204</v>
      </c>
      <c r="L19" s="237">
        <v>46366</v>
      </c>
      <c r="M19" s="188"/>
      <c r="N19" s="186"/>
      <c r="O19" s="186"/>
      <c r="P19" s="323">
        <f>(Q19*D19)+(Q20*D20)</f>
        <v>0</v>
      </c>
      <c r="Q19" s="214"/>
      <c r="R19" s="214">
        <f t="shared" si="0"/>
        <v>0</v>
      </c>
      <c r="S19" s="186"/>
      <c r="T19" s="186"/>
      <c r="U19" s="186"/>
      <c r="V19" s="323">
        <f>(W19*D19)+(W20*D20)</f>
        <v>0</v>
      </c>
      <c r="W19" s="214"/>
      <c r="X19" s="214">
        <f t="shared" si="1"/>
        <v>0</v>
      </c>
      <c r="Y19" s="186"/>
      <c r="Z19" s="186"/>
      <c r="AA19" s="186"/>
      <c r="AB19" s="323">
        <f>(AC19*D19)+(AC20*D20)</f>
        <v>0</v>
      </c>
      <c r="AC19" s="214"/>
      <c r="AD19" s="214">
        <f t="shared" si="2"/>
        <v>0.56172839506172845</v>
      </c>
      <c r="AE19" s="186"/>
      <c r="AF19" s="186"/>
      <c r="AG19" s="186"/>
      <c r="AH19" s="323">
        <f>(AI19*D19)+(AI20*D20)</f>
        <v>0</v>
      </c>
      <c r="AI19" s="214"/>
      <c r="AJ19" s="187">
        <f t="shared" si="3"/>
        <v>1</v>
      </c>
    </row>
    <row r="20" spans="1:36" ht="63" customHeight="1" thickBot="1">
      <c r="A20" s="287"/>
      <c r="B20" s="24" t="s">
        <v>96</v>
      </c>
      <c r="C20" s="25" t="s">
        <v>97</v>
      </c>
      <c r="D20" s="26">
        <v>0.5</v>
      </c>
      <c r="E20" s="300"/>
      <c r="F20" s="249" t="s">
        <v>98</v>
      </c>
      <c r="G20" s="131" t="s">
        <v>99</v>
      </c>
      <c r="H20" s="29" t="s">
        <v>100</v>
      </c>
      <c r="I20" s="194" t="s">
        <v>21</v>
      </c>
      <c r="J20" s="255" t="s">
        <v>22</v>
      </c>
      <c r="K20" s="260">
        <v>46266</v>
      </c>
      <c r="L20" s="232">
        <v>46356</v>
      </c>
      <c r="M20" s="192"/>
      <c r="N20" s="178"/>
      <c r="O20" s="178"/>
      <c r="P20" s="322"/>
      <c r="Q20" s="184"/>
      <c r="R20" s="184">
        <f t="shared" si="0"/>
        <v>0</v>
      </c>
      <c r="S20" s="178"/>
      <c r="T20" s="178"/>
      <c r="U20" s="178"/>
      <c r="V20" s="322"/>
      <c r="W20" s="184"/>
      <c r="X20" s="184">
        <f t="shared" si="1"/>
        <v>0</v>
      </c>
      <c r="Y20" s="178"/>
      <c r="Z20" s="178"/>
      <c r="AA20" s="178"/>
      <c r="AB20" s="322"/>
      <c r="AC20" s="184"/>
      <c r="AD20" s="184">
        <f t="shared" si="2"/>
        <v>0.32222222222222224</v>
      </c>
      <c r="AE20" s="178"/>
      <c r="AF20" s="178"/>
      <c r="AG20" s="178"/>
      <c r="AH20" s="322"/>
      <c r="AI20" s="184"/>
      <c r="AJ20" s="191">
        <f t="shared" si="3"/>
        <v>1</v>
      </c>
    </row>
    <row r="21" spans="1:36" ht="40" customHeight="1" thickBot="1">
      <c r="E21" s="8">
        <f>E6+E14+E15+D30+E19</f>
        <v>1</v>
      </c>
      <c r="M21" s="281" t="s">
        <v>284</v>
      </c>
      <c r="N21" s="282"/>
      <c r="O21" s="282"/>
      <c r="P21" s="180">
        <f>(P6*E6)+(P14*E14)+(P15*E15)+(P19*E19)</f>
        <v>0</v>
      </c>
      <c r="Q21" s="181">
        <f>((Q6*D6)+(Q7*D7)+(Q8*D8)+(Q9*D9)+(Q10*D10)+(Q11*D11)+(Q12*D12)+(Q13*D13))*C23+((Q14*D14))*E14+((Q15*D15)+(Q16*D16)+(Q17*D17)+(Q18*D18))*E15+((Q19*D19)+(Q20*D20))*E19</f>
        <v>0</v>
      </c>
      <c r="R21" s="261">
        <f>((R6*$D6)+(R7*$D7)+(R8*$D8)+(R9*$D9)+(R10*$D10)+(R11*$D11)+(R12*$D12)+(R13*$D13))*$E6+((R14*$D14))*$E14+((R15*$D15)+(R16*$D16)+(R17*$D17)+(R18*$D18))*$E15+((R19*$D19)+(R20*$D20))*$E19</f>
        <v>0.13173925104331086</v>
      </c>
      <c r="S21" s="281" t="s">
        <v>284</v>
      </c>
      <c r="T21" s="282"/>
      <c r="U21" s="282"/>
      <c r="V21" s="180">
        <f>(V6*E6)+(V14*E14)+(V15*E15)+(V19*E19)</f>
        <v>0</v>
      </c>
      <c r="W21" s="181">
        <f>((W6*$D6)+(W7*$D7)+(W8*$D8)+(W9*$D9)+(W10*$D10)+(W11*$D11)+(W12*$D12)+(W13*$D13))*E6+((W14*$D14))*$E14+((W15*$D15)+(W16*$D16)+(W17*$D17)+(W18*$D18))*$E15+((W19*$D19)+(W20*$D20))*$E19</f>
        <v>0</v>
      </c>
      <c r="X21" s="261">
        <f>((X6*$D6)+(X7*$D7)+(X8*$D8)+(X9*$D9)+(X10*$D10)+(X11*$D11)+(X12*$D12)+(X13*$D13))*$E6+((X14*$D14))*$E14+((X15*$D15)+(X16*$D16)+(X17*$D17)+(X18*$D18))*$E15+((X19*$D19)+(X20*$D20))*$E19</f>
        <v>0.39175098210892589</v>
      </c>
      <c r="Y21" s="281" t="s">
        <v>284</v>
      </c>
      <c r="Z21" s="282"/>
      <c r="AA21" s="282"/>
      <c r="AB21" s="180">
        <f>(AB6*K6)+(AB14*K14)+(AB15*K15)+(AB19*K19)</f>
        <v>0</v>
      </c>
      <c r="AC21" s="181">
        <f>((AC6*$D6)+(AC7*$D7)+(AC8*$D8)+(AC9*$D9)+(AC10*$D10)+(AC11*$D11)+(AC12*$D12)+(AC13*$D13))*K6+((AC14*$D14))*$E14+((AC15*$D15)+(AC16*$D16)+(AC17*$D17)+(AC18*$D18))*$E15+((AC19*$D19)+(AC20*$D20))*$E19</f>
        <v>0</v>
      </c>
      <c r="AD21" s="261">
        <f>((AD6*$D6)+(AD7*$D7)+(AD8*$D8)+(AD9*$D9)+(AD10*$D10)+(AD11*$D11)+(AD12*$D12)+(AD13*$D13))*$E6+((AD14*$D14))*$E14+((AD15*$D15)+(AD16*$D16)+(AD17*$D17)+(AD18*$D18))*$E15+((AD19*$D19)+(AD20*$D20))*$E19</f>
        <v>0.76189589165732707</v>
      </c>
      <c r="AE21" s="281" t="s">
        <v>284</v>
      </c>
      <c r="AF21" s="282"/>
      <c r="AG21" s="282"/>
      <c r="AH21" s="180">
        <f>(AH6*Q6)+(AH14*Q14)+(AH15*Q15)+(AH19*Q19)</f>
        <v>0</v>
      </c>
      <c r="AI21" s="181">
        <f>((AI6*$D6)+(AI7*$D7)+(AI8*$D8)+(AI9*$D9)+(AI10*$D10)+(AI11*$D11)+(AI12*$D12)+(AI13*$D13))*Q6+((AI14*$D14))*$E14+((AI15*$D15)+(AI16*$D16)+(AI17*$D17)+(AI18*$D18))*$E15+((AI19*$D19)+(AI20*$D20))*$E19</f>
        <v>0</v>
      </c>
      <c r="AJ21" s="261">
        <f>((AJ6*$D6)+(AJ7*$D7)+(AJ8*$D8)+(AJ9*$D9)+(AJ10*$D10)+(AJ11*$D11)+(AJ12*$D12)+(AJ13*$D13))*$E6+((AJ14*$D14))*$E14+((AJ15*$D15)+(AJ16*$D16)+(AJ17*$D17)+(AJ18*$D18))*$E15+((AJ19*$D19)+(AJ20*$D20))*$E19</f>
        <v>1</v>
      </c>
    </row>
    <row r="22" spans="1:36" ht="16"/>
    <row r="23" spans="1:36" ht="16"/>
    <row r="24" spans="1:36" ht="16"/>
    <row r="25" spans="1:36" ht="16"/>
    <row r="26" spans="1:36" ht="16"/>
    <row r="27" spans="1:36" ht="16"/>
    <row r="28" spans="1:36" ht="16"/>
    <row r="29" spans="1:36" ht="16"/>
    <row r="30" spans="1:36" ht="16"/>
    <row r="31" spans="1:36" ht="16"/>
    <row r="32" spans="1:36" ht="16"/>
    <row r="33" ht="16"/>
    <row r="34" ht="16"/>
    <row r="35" ht="16"/>
    <row r="36" ht="16"/>
    <row r="37" ht="16"/>
    <row r="38" ht="16"/>
    <row r="39" ht="16"/>
    <row r="40" ht="16"/>
    <row r="41" ht="16"/>
    <row r="42" ht="16"/>
    <row r="43" ht="16"/>
    <row r="44" ht="16"/>
    <row r="45" ht="16"/>
    <row r="46" ht="16"/>
    <row r="47" ht="16"/>
    <row r="48" ht="16"/>
    <row r="49" ht="16"/>
    <row r="50" ht="16"/>
    <row r="51" ht="16"/>
    <row r="52" ht="16"/>
    <row r="53" ht="16"/>
    <row r="54" ht="16"/>
    <row r="55" ht="16"/>
    <row r="56" ht="16"/>
    <row r="57" ht="16"/>
    <row r="58" ht="16"/>
    <row r="59" ht="16"/>
    <row r="60" ht="16"/>
    <row r="61" ht="16"/>
    <row r="62" ht="16"/>
    <row r="63" ht="16"/>
    <row r="64" ht="16"/>
    <row r="65" ht="16"/>
    <row r="66" ht="16"/>
    <row r="67" ht="16"/>
    <row r="68" ht="16"/>
    <row r="69" ht="16"/>
    <row r="70" ht="16"/>
    <row r="71" ht="16"/>
    <row r="72" ht="16"/>
    <row r="73" ht="16"/>
    <row r="74" ht="16"/>
    <row r="75" ht="16"/>
    <row r="76" ht="16"/>
    <row r="77" ht="16"/>
    <row r="78" ht="16"/>
    <row r="79" ht="16"/>
    <row r="80" ht="16"/>
    <row r="81" ht="16"/>
    <row r="82" ht="16"/>
    <row r="83" ht="16"/>
    <row r="84" ht="16"/>
    <row r="85" ht="16"/>
    <row r="86" ht="16"/>
    <row r="87" ht="16"/>
    <row r="88" ht="16"/>
    <row r="89" ht="16"/>
    <row r="90" ht="16"/>
    <row r="91" ht="16"/>
    <row r="92" ht="16"/>
    <row r="93" ht="16"/>
    <row r="94" ht="16"/>
    <row r="95" ht="16"/>
    <row r="96" ht="16"/>
    <row r="97" ht="16"/>
    <row r="98" ht="16"/>
    <row r="99" ht="16"/>
    <row r="100" ht="16"/>
    <row r="101" ht="16"/>
    <row r="102" ht="16"/>
    <row r="103" ht="16"/>
    <row r="104" ht="16"/>
    <row r="105" ht="16"/>
    <row r="106" ht="16"/>
    <row r="107" ht="16"/>
    <row r="108" ht="16"/>
    <row r="109" ht="16"/>
    <row r="110" ht="16"/>
    <row r="111" ht="16"/>
    <row r="112" ht="16"/>
    <row r="113" ht="16"/>
    <row r="114" ht="16"/>
    <row r="115" ht="16"/>
    <row r="116" ht="16"/>
    <row r="117" ht="16"/>
    <row r="118" ht="16"/>
    <row r="119" ht="16"/>
    <row r="120" ht="16"/>
    <row r="121" ht="16"/>
    <row r="122" ht="16"/>
    <row r="123" ht="16"/>
    <row r="124" ht="16"/>
    <row r="125" ht="16"/>
    <row r="126" ht="16"/>
    <row r="127" ht="16"/>
    <row r="128" ht="16"/>
    <row r="129" ht="16"/>
    <row r="130" ht="16"/>
    <row r="131" ht="16"/>
    <row r="132" ht="16"/>
    <row r="133" ht="16"/>
    <row r="134" ht="16"/>
    <row r="135" ht="16"/>
    <row r="136" ht="16"/>
    <row r="137" ht="16"/>
    <row r="138" ht="16"/>
    <row r="139" ht="16"/>
    <row r="140" ht="16"/>
    <row r="141" ht="16"/>
    <row r="142" ht="16"/>
    <row r="143" ht="16"/>
    <row r="144" ht="16"/>
    <row r="145" ht="16"/>
    <row r="146" ht="16"/>
    <row r="147" ht="16"/>
    <row r="148" ht="16"/>
    <row r="149" ht="16"/>
    <row r="150" ht="16"/>
    <row r="151" ht="16"/>
    <row r="152" ht="16"/>
    <row r="153" ht="16"/>
    <row r="154" ht="16"/>
    <row r="155" ht="16"/>
    <row r="156" ht="16"/>
    <row r="157" ht="16"/>
    <row r="158" ht="16"/>
    <row r="159" ht="16"/>
    <row r="160" ht="16"/>
    <row r="161" ht="16"/>
    <row r="162" ht="16"/>
    <row r="163" ht="16"/>
    <row r="164" ht="16"/>
    <row r="165" ht="16"/>
    <row r="166" ht="16"/>
    <row r="167" ht="16"/>
    <row r="168" ht="16"/>
    <row r="169" ht="16"/>
    <row r="170" ht="16"/>
    <row r="171" ht="16"/>
    <row r="172" ht="16"/>
    <row r="173" ht="16"/>
    <row r="174" ht="16"/>
    <row r="175" ht="16"/>
    <row r="176" ht="16"/>
    <row r="177" ht="16"/>
    <row r="178" ht="16"/>
    <row r="179" ht="16"/>
    <row r="180" ht="16"/>
    <row r="181" ht="16"/>
    <row r="182" ht="16"/>
    <row r="183" ht="16"/>
    <row r="184" ht="16"/>
    <row r="185" ht="16"/>
    <row r="186" ht="16"/>
    <row r="187" ht="16"/>
    <row r="188" ht="16"/>
    <row r="189" ht="16"/>
    <row r="190" ht="16"/>
    <row r="191" ht="16"/>
    <row r="192" ht="16"/>
    <row r="193" ht="16"/>
    <row r="194" ht="16"/>
    <row r="195" ht="16"/>
    <row r="196" ht="16"/>
    <row r="197" ht="16"/>
    <row r="198" ht="16"/>
    <row r="199" ht="16"/>
    <row r="200" ht="16"/>
    <row r="201" ht="16"/>
    <row r="202" ht="16"/>
    <row r="203" ht="16"/>
    <row r="204" ht="16"/>
    <row r="205" ht="16"/>
    <row r="206" ht="16"/>
    <row r="207" ht="16"/>
    <row r="208" ht="16"/>
    <row r="209" ht="16"/>
    <row r="210" ht="16"/>
    <row r="211" ht="16"/>
    <row r="212" ht="16"/>
    <row r="213" ht="16"/>
    <row r="214" ht="16"/>
    <row r="215" ht="16"/>
    <row r="216" ht="16"/>
    <row r="217" ht="16"/>
    <row r="218" ht="16"/>
    <row r="219" ht="16"/>
    <row r="220" ht="16"/>
    <row r="221" ht="16"/>
    <row r="222" ht="16"/>
    <row r="223" ht="16"/>
    <row r="224" ht="16"/>
    <row r="225" ht="16"/>
    <row r="226" ht="16"/>
    <row r="227" ht="16"/>
    <row r="228" ht="16"/>
    <row r="229" ht="16"/>
    <row r="230" ht="16"/>
    <row r="231" ht="16"/>
    <row r="232" ht="16"/>
    <row r="233" ht="16"/>
    <row r="234" ht="16"/>
    <row r="235" ht="16"/>
    <row r="236" ht="16"/>
    <row r="237" ht="16"/>
    <row r="238" ht="16"/>
    <row r="239" ht="16"/>
    <row r="240" ht="16"/>
    <row r="241" ht="16"/>
    <row r="242" ht="16"/>
    <row r="243" ht="16"/>
    <row r="244" ht="16"/>
    <row r="245" ht="16"/>
    <row r="246" ht="16"/>
    <row r="247" ht="16"/>
    <row r="248" ht="16"/>
    <row r="249" ht="16"/>
    <row r="250" ht="16"/>
    <row r="251" ht="16"/>
    <row r="252" ht="16"/>
    <row r="253" ht="16"/>
    <row r="254" ht="16"/>
    <row r="255" ht="16"/>
    <row r="256" ht="16"/>
    <row r="257" ht="16"/>
    <row r="258" ht="16"/>
    <row r="259" ht="16"/>
    <row r="260" ht="16"/>
    <row r="261" ht="16"/>
    <row r="262" ht="16"/>
    <row r="263" ht="16"/>
    <row r="264" ht="16"/>
    <row r="265" ht="16"/>
    <row r="266" ht="16"/>
    <row r="267" ht="16"/>
    <row r="268" ht="16"/>
    <row r="269" ht="16"/>
    <row r="270" ht="16"/>
    <row r="271" ht="16"/>
    <row r="272" ht="16"/>
    <row r="273" ht="16"/>
    <row r="274" ht="16"/>
    <row r="275" ht="16"/>
    <row r="276" ht="16"/>
    <row r="277" ht="16"/>
    <row r="278" ht="16"/>
    <row r="279" ht="16"/>
    <row r="280" ht="16"/>
    <row r="281" ht="16"/>
    <row r="282" ht="16"/>
    <row r="283" ht="16"/>
    <row r="284" ht="16"/>
    <row r="285" ht="16"/>
    <row r="286" ht="16"/>
    <row r="287" ht="16"/>
    <row r="288" ht="16"/>
    <row r="289" ht="16"/>
    <row r="290" ht="16"/>
    <row r="291" ht="16"/>
    <row r="292" ht="16"/>
    <row r="293" ht="16"/>
    <row r="294" ht="16"/>
    <row r="295" ht="16"/>
    <row r="296" ht="16"/>
    <row r="297" ht="16"/>
    <row r="298" ht="16"/>
    <row r="299" ht="16"/>
    <row r="300" ht="16"/>
    <row r="301" ht="16"/>
    <row r="302" ht="16"/>
    <row r="303" ht="16"/>
    <row r="304" ht="16"/>
    <row r="305" ht="16"/>
    <row r="306" ht="16"/>
    <row r="307" ht="16"/>
    <row r="308" ht="16"/>
    <row r="309" ht="16"/>
    <row r="310" ht="16"/>
    <row r="311" ht="16"/>
    <row r="312" ht="16"/>
    <row r="313" ht="16"/>
    <row r="314" ht="16"/>
    <row r="315" ht="16"/>
    <row r="316" ht="16"/>
    <row r="317" ht="16"/>
    <row r="318" ht="16"/>
    <row r="319" ht="16"/>
    <row r="320" ht="16"/>
    <row r="321" ht="16"/>
    <row r="322" ht="16"/>
    <row r="323" ht="16"/>
    <row r="324" ht="16"/>
    <row r="325" ht="16"/>
    <row r="326" ht="16"/>
    <row r="327" ht="16"/>
    <row r="328" ht="16"/>
    <row r="329" ht="16"/>
    <row r="330" ht="16"/>
    <row r="331" ht="16"/>
    <row r="332" ht="16"/>
    <row r="333" ht="16"/>
    <row r="334" ht="16"/>
    <row r="335" ht="16"/>
    <row r="336" ht="16"/>
    <row r="337" ht="16"/>
    <row r="338" ht="16"/>
    <row r="339" ht="16"/>
    <row r="340" ht="16"/>
    <row r="341" ht="16"/>
    <row r="342" ht="16"/>
    <row r="343" ht="16"/>
    <row r="344" ht="16"/>
    <row r="345" ht="16"/>
    <row r="346" ht="16"/>
    <row r="347" ht="16"/>
    <row r="348" ht="16"/>
    <row r="349" ht="16"/>
    <row r="350" ht="16"/>
    <row r="351" ht="16"/>
    <row r="352" ht="16"/>
    <row r="353" ht="16"/>
    <row r="354" ht="16"/>
    <row r="355" ht="16"/>
    <row r="356" ht="16"/>
    <row r="357" ht="16"/>
    <row r="358" ht="16"/>
    <row r="359" ht="16"/>
    <row r="360" ht="16"/>
    <row r="361" ht="16"/>
    <row r="362" ht="16"/>
    <row r="363" ht="16"/>
    <row r="364" ht="16"/>
    <row r="365" ht="16"/>
    <row r="366" ht="16"/>
    <row r="367" ht="16"/>
    <row r="368" ht="16"/>
    <row r="369" ht="16"/>
    <row r="370" ht="16"/>
    <row r="371" ht="16"/>
    <row r="372" ht="16"/>
    <row r="373" ht="16"/>
    <row r="374" ht="16"/>
    <row r="375" ht="16"/>
    <row r="376" ht="16"/>
    <row r="377" ht="16"/>
    <row r="378" ht="16"/>
    <row r="379" ht="16"/>
    <row r="380" ht="16"/>
    <row r="381" ht="16"/>
    <row r="382" ht="16"/>
    <row r="383" ht="16"/>
    <row r="384" ht="16"/>
    <row r="385" ht="16"/>
    <row r="386" ht="16"/>
    <row r="387" ht="16"/>
    <row r="388" ht="16"/>
    <row r="389" ht="16"/>
    <row r="390" ht="16"/>
    <row r="391" ht="16"/>
    <row r="392" ht="16"/>
    <row r="393" ht="16"/>
    <row r="394" ht="16"/>
    <row r="395" ht="16"/>
    <row r="396" ht="16"/>
    <row r="397" ht="16"/>
    <row r="398" ht="16"/>
    <row r="399" ht="16"/>
    <row r="400" ht="16"/>
    <row r="401" ht="16"/>
    <row r="402" ht="16"/>
    <row r="403" ht="16"/>
    <row r="404" ht="16"/>
    <row r="405" ht="16"/>
    <row r="406" ht="16"/>
    <row r="407" ht="16"/>
    <row r="408" ht="16"/>
    <row r="409" ht="16"/>
    <row r="410" ht="16"/>
    <row r="411" ht="16"/>
    <row r="412" ht="16"/>
    <row r="413" ht="16"/>
    <row r="414" ht="16"/>
    <row r="415" ht="16"/>
    <row r="416" ht="16"/>
    <row r="417" ht="16"/>
    <row r="418" ht="16"/>
    <row r="419" ht="16"/>
    <row r="420" ht="16"/>
    <row r="421" ht="16"/>
    <row r="422" ht="16"/>
    <row r="423" ht="16"/>
    <row r="424" ht="16"/>
    <row r="425" ht="16"/>
    <row r="426" ht="16"/>
    <row r="427" ht="16"/>
    <row r="428" ht="16"/>
    <row r="429" ht="16"/>
    <row r="430" ht="16"/>
    <row r="431" ht="16"/>
    <row r="432" ht="16"/>
    <row r="433" ht="16"/>
    <row r="434" ht="16"/>
    <row r="435" ht="16"/>
    <row r="436" ht="16"/>
    <row r="437" ht="16"/>
    <row r="438" ht="16"/>
    <row r="439" ht="16"/>
    <row r="440" ht="16"/>
    <row r="441" ht="16"/>
    <row r="442" ht="16"/>
    <row r="443" ht="16"/>
    <row r="444" ht="16"/>
    <row r="445" ht="16"/>
    <row r="446" ht="16"/>
    <row r="447" ht="16"/>
    <row r="448" ht="16"/>
    <row r="449" ht="16"/>
    <row r="450" ht="16"/>
    <row r="451" ht="16"/>
    <row r="452" ht="16"/>
    <row r="453" ht="16"/>
    <row r="454" ht="16"/>
    <row r="455" ht="16"/>
    <row r="456" ht="16"/>
    <row r="457" ht="16"/>
    <row r="458" ht="16"/>
    <row r="459" ht="16"/>
    <row r="460" ht="16"/>
    <row r="461" ht="16"/>
    <row r="462" ht="16"/>
    <row r="463" ht="16"/>
    <row r="464" ht="16"/>
    <row r="465" ht="16"/>
    <row r="466" ht="16"/>
    <row r="467" ht="16"/>
    <row r="468" ht="16"/>
    <row r="469" ht="16"/>
    <row r="470" ht="16"/>
    <row r="471" ht="16"/>
    <row r="472" ht="16"/>
    <row r="473" ht="16"/>
    <row r="474" ht="16"/>
    <row r="475" ht="16"/>
    <row r="476" ht="16"/>
    <row r="477" ht="16"/>
    <row r="478" ht="16"/>
    <row r="479" ht="16"/>
    <row r="480" ht="16"/>
    <row r="481" ht="16"/>
    <row r="482" ht="16"/>
    <row r="483" ht="16"/>
    <row r="484" ht="16"/>
    <row r="485" ht="16"/>
    <row r="486" ht="16"/>
    <row r="487" ht="16"/>
    <row r="488" ht="16"/>
    <row r="489" ht="16"/>
    <row r="490" ht="16"/>
    <row r="491" ht="16"/>
    <row r="492" ht="16"/>
    <row r="493" ht="16"/>
    <row r="494" ht="16"/>
    <row r="495" ht="16"/>
    <row r="496" ht="16"/>
    <row r="497" ht="16"/>
    <row r="498" ht="16"/>
    <row r="499" ht="16"/>
    <row r="500" ht="16"/>
    <row r="501" ht="16"/>
    <row r="502" ht="16"/>
    <row r="503" ht="16"/>
    <row r="504" ht="16"/>
    <row r="505" ht="16"/>
    <row r="506" ht="16"/>
    <row r="507" ht="16"/>
    <row r="508" ht="16"/>
    <row r="509" ht="16"/>
    <row r="510" ht="16"/>
    <row r="511" ht="16"/>
    <row r="512" ht="16"/>
    <row r="513" ht="16"/>
    <row r="514" ht="16"/>
    <row r="515" ht="16"/>
    <row r="516" ht="16"/>
    <row r="517" ht="16"/>
    <row r="518" ht="16"/>
    <row r="519" ht="16"/>
    <row r="520" ht="16"/>
    <row r="521" ht="16"/>
    <row r="522" ht="16"/>
    <row r="523" ht="16"/>
    <row r="524" ht="16"/>
    <row r="525" ht="16"/>
    <row r="526" ht="16"/>
    <row r="527" ht="16"/>
    <row r="528" ht="16"/>
    <row r="529" ht="16"/>
    <row r="530" ht="16"/>
    <row r="531" ht="16"/>
    <row r="532" ht="16"/>
    <row r="533" ht="16"/>
    <row r="534" ht="16"/>
    <row r="535" ht="16"/>
    <row r="536" ht="16"/>
    <row r="537" ht="16"/>
    <row r="538" ht="16"/>
    <row r="539" ht="16"/>
    <row r="540" ht="16"/>
    <row r="541" ht="16"/>
    <row r="542" ht="16"/>
    <row r="543" ht="16"/>
    <row r="544" ht="16"/>
    <row r="545" ht="16"/>
    <row r="546" ht="16"/>
    <row r="547" ht="16"/>
    <row r="548" ht="16"/>
    <row r="549" ht="16"/>
    <row r="550" ht="16"/>
    <row r="551" ht="16"/>
    <row r="552" ht="16"/>
    <row r="553" ht="16"/>
    <row r="554" ht="16"/>
    <row r="555" ht="16"/>
    <row r="556" ht="16"/>
    <row r="557" ht="16"/>
    <row r="558" ht="16"/>
    <row r="559" ht="16"/>
    <row r="560" ht="16"/>
    <row r="561" ht="16"/>
    <row r="562" ht="16"/>
    <row r="563" ht="16"/>
    <row r="564" ht="16"/>
    <row r="565" ht="16"/>
    <row r="566" ht="16"/>
    <row r="567" ht="16"/>
    <row r="568" ht="16"/>
    <row r="569" ht="16"/>
    <row r="570" ht="16"/>
    <row r="571" ht="16"/>
    <row r="572" ht="16"/>
    <row r="573" ht="16"/>
    <row r="574" ht="16"/>
    <row r="575" ht="16"/>
    <row r="576" ht="16"/>
    <row r="577" ht="16"/>
    <row r="578" ht="16"/>
    <row r="579" ht="16"/>
    <row r="580" ht="16"/>
    <row r="581" ht="16"/>
    <row r="582" ht="16"/>
    <row r="583" ht="16"/>
    <row r="584" ht="16"/>
    <row r="585" ht="16"/>
    <row r="586" ht="16"/>
    <row r="587" ht="16"/>
    <row r="588" ht="16"/>
    <row r="589" ht="16"/>
    <row r="590" ht="16"/>
    <row r="591" ht="16"/>
    <row r="592" ht="16"/>
    <row r="593" ht="16"/>
    <row r="594" ht="16"/>
    <row r="595" ht="16"/>
    <row r="596" ht="16"/>
    <row r="597" ht="16"/>
    <row r="598" ht="16"/>
    <row r="599" ht="16"/>
    <row r="600" ht="16"/>
    <row r="601" ht="16"/>
    <row r="602" ht="16"/>
    <row r="603" ht="16"/>
    <row r="604" ht="16"/>
    <row r="605" ht="16"/>
    <row r="606" ht="16"/>
    <row r="607" ht="16"/>
    <row r="608" ht="16"/>
    <row r="609" ht="16"/>
    <row r="610" ht="16"/>
    <row r="611" ht="16"/>
    <row r="612" ht="16"/>
    <row r="613" ht="16"/>
    <row r="614" ht="16"/>
    <row r="615" ht="16"/>
    <row r="616" ht="16"/>
    <row r="617" ht="16"/>
    <row r="618" ht="16"/>
    <row r="619" ht="16"/>
    <row r="620" ht="16"/>
    <row r="621" ht="16"/>
    <row r="622" ht="16"/>
    <row r="623" ht="16"/>
    <row r="624" ht="16"/>
    <row r="625" ht="16"/>
    <row r="626" ht="16"/>
    <row r="627" ht="16"/>
    <row r="628" ht="16"/>
    <row r="629" ht="16"/>
    <row r="630" ht="16"/>
    <row r="631" ht="16"/>
    <row r="632" ht="16"/>
    <row r="633" ht="16"/>
    <row r="634" ht="16"/>
    <row r="635" ht="16"/>
    <row r="636" ht="16"/>
    <row r="637" ht="16"/>
    <row r="638" ht="16"/>
    <row r="639" ht="16"/>
    <row r="640" ht="16"/>
    <row r="641" ht="16"/>
    <row r="642" ht="16"/>
    <row r="643" ht="16"/>
    <row r="644" ht="16"/>
    <row r="645" ht="16"/>
    <row r="646" ht="16"/>
    <row r="647" ht="16"/>
    <row r="648" ht="16"/>
    <row r="649" ht="16"/>
    <row r="650" ht="16"/>
    <row r="651" ht="16"/>
    <row r="652" ht="16"/>
    <row r="653" ht="16"/>
    <row r="654" ht="16"/>
    <row r="655" ht="16"/>
    <row r="656" ht="16"/>
    <row r="657" ht="16"/>
    <row r="658" ht="16"/>
    <row r="659" ht="16"/>
    <row r="660" ht="16"/>
    <row r="661" ht="16"/>
    <row r="662" ht="16"/>
    <row r="663" ht="16"/>
    <row r="664" ht="16"/>
    <row r="665" ht="16"/>
    <row r="666" ht="16"/>
    <row r="667" ht="16"/>
    <row r="668" ht="16"/>
    <row r="669" ht="16"/>
    <row r="670" ht="16"/>
    <row r="671" ht="16"/>
    <row r="672" ht="16"/>
    <row r="673" ht="16"/>
    <row r="674" ht="16"/>
    <row r="675" ht="16"/>
    <row r="676" ht="16"/>
    <row r="677" ht="16"/>
    <row r="678" ht="16"/>
    <row r="679" ht="16"/>
    <row r="680" ht="16"/>
    <row r="681" ht="16"/>
    <row r="682" ht="16"/>
    <row r="683" ht="16"/>
    <row r="684" ht="16"/>
    <row r="685" ht="16"/>
    <row r="686" ht="16"/>
    <row r="687" ht="16"/>
    <row r="688" ht="16"/>
    <row r="689" ht="16"/>
    <row r="690" ht="16"/>
    <row r="691" ht="16"/>
    <row r="692" ht="16"/>
    <row r="693" ht="16"/>
    <row r="694" ht="16"/>
    <row r="695" ht="16"/>
    <row r="696" ht="16"/>
    <row r="697" ht="16"/>
    <row r="698" ht="16"/>
    <row r="699" ht="16"/>
    <row r="700" ht="16"/>
    <row r="701" ht="16"/>
    <row r="702" ht="16"/>
    <row r="703" ht="16"/>
    <row r="704" ht="16"/>
    <row r="705" ht="16"/>
    <row r="706" ht="16"/>
    <row r="707" ht="16"/>
    <row r="708" ht="16"/>
    <row r="709" ht="16"/>
    <row r="710" ht="16"/>
    <row r="711" ht="16"/>
    <row r="712" ht="16"/>
    <row r="713" ht="16"/>
    <row r="714" ht="16"/>
    <row r="715" ht="16"/>
    <row r="716" ht="16"/>
    <row r="717" ht="16"/>
    <row r="718" ht="16"/>
    <row r="719" ht="16"/>
    <row r="720" ht="16"/>
    <row r="721" ht="16"/>
    <row r="722" ht="16"/>
    <row r="723" ht="16"/>
    <row r="724" ht="16"/>
    <row r="725" ht="16"/>
    <row r="726" ht="16"/>
    <row r="727" ht="16"/>
    <row r="728" ht="16"/>
    <row r="729" ht="16"/>
    <row r="730" ht="16"/>
    <row r="731" ht="16"/>
    <row r="732" ht="16"/>
    <row r="733" ht="16"/>
    <row r="734" ht="16"/>
    <row r="735" ht="16"/>
    <row r="736" ht="16"/>
    <row r="737" ht="16"/>
    <row r="738" ht="16"/>
    <row r="739" ht="16"/>
    <row r="740" ht="16"/>
    <row r="741" ht="16"/>
    <row r="742" ht="16"/>
    <row r="743" ht="16"/>
    <row r="744" ht="16"/>
    <row r="745" ht="16"/>
    <row r="746" ht="16"/>
    <row r="747" ht="16"/>
    <row r="748" ht="16"/>
    <row r="749" ht="16"/>
    <row r="750" ht="16"/>
    <row r="751" ht="16"/>
    <row r="752" ht="16"/>
    <row r="753" ht="16"/>
    <row r="754" ht="16"/>
    <row r="755" ht="16"/>
    <row r="756" ht="16"/>
    <row r="757" ht="16"/>
    <row r="758" ht="16"/>
    <row r="759" ht="16"/>
    <row r="760" ht="16"/>
    <row r="761" ht="16"/>
    <row r="762" ht="16"/>
    <row r="763" ht="16"/>
    <row r="764" ht="16"/>
    <row r="765" ht="16"/>
    <row r="766" ht="16"/>
    <row r="767" ht="16"/>
    <row r="768" ht="16"/>
    <row r="769" ht="16"/>
    <row r="770" ht="16"/>
    <row r="771" ht="16"/>
    <row r="772" ht="16"/>
    <row r="773" ht="16"/>
    <row r="774" ht="16"/>
    <row r="775" ht="16"/>
    <row r="776" ht="16"/>
    <row r="777" ht="16"/>
    <row r="778" ht="16"/>
    <row r="779" ht="16"/>
    <row r="780" ht="16"/>
    <row r="781" ht="16"/>
    <row r="782" ht="16"/>
    <row r="783" ht="16"/>
    <row r="784" ht="16"/>
    <row r="785" ht="16"/>
    <row r="786" ht="16"/>
    <row r="787" ht="16"/>
    <row r="788" ht="16"/>
    <row r="789" ht="16"/>
    <row r="790" ht="16"/>
    <row r="791" ht="16"/>
    <row r="792" ht="16"/>
    <row r="793" ht="16"/>
    <row r="794" ht="16"/>
    <row r="795" ht="16"/>
    <row r="796" ht="16"/>
    <row r="797" ht="16"/>
    <row r="798" ht="16"/>
    <row r="799" ht="16"/>
    <row r="800" ht="16"/>
    <row r="801" ht="16"/>
    <row r="802" ht="16"/>
    <row r="803" ht="16"/>
    <row r="804" ht="16"/>
    <row r="805" ht="16"/>
    <row r="806" ht="16"/>
    <row r="807" ht="16"/>
    <row r="808" ht="16"/>
    <row r="809" ht="16"/>
    <row r="810" ht="16"/>
    <row r="811" ht="16"/>
    <row r="812" ht="16"/>
    <row r="813" ht="16"/>
    <row r="814" ht="16"/>
    <row r="815" ht="16"/>
    <row r="816" ht="16"/>
    <row r="817" ht="16"/>
    <row r="818" ht="16"/>
    <row r="819" ht="16"/>
    <row r="820" ht="16"/>
    <row r="821" ht="16"/>
    <row r="822" ht="16"/>
    <row r="823" ht="16"/>
    <row r="824" ht="16"/>
    <row r="825" ht="16"/>
    <row r="826" ht="16"/>
    <row r="827" ht="16"/>
    <row r="828" ht="16"/>
    <row r="829" ht="16"/>
    <row r="830" ht="16"/>
    <row r="831" ht="16"/>
    <row r="832" ht="16"/>
    <row r="833" ht="16"/>
    <row r="834" ht="16"/>
    <row r="835" ht="16"/>
    <row r="836" ht="16"/>
    <row r="837" ht="16"/>
    <row r="838" ht="16"/>
    <row r="839" ht="16"/>
    <row r="840" ht="16"/>
    <row r="841" ht="16"/>
    <row r="842" ht="16"/>
    <row r="843" ht="16"/>
    <row r="844" ht="16"/>
    <row r="845" ht="16"/>
    <row r="846" ht="16"/>
    <row r="847" ht="16"/>
    <row r="848" ht="16"/>
    <row r="849" ht="16"/>
    <row r="850" ht="16"/>
    <row r="851" ht="16"/>
    <row r="852" ht="16"/>
    <row r="853" ht="16"/>
    <row r="854" ht="16"/>
    <row r="855" ht="16"/>
    <row r="856" ht="16"/>
    <row r="857" ht="16"/>
    <row r="858" ht="16"/>
    <row r="859" ht="16"/>
    <row r="860" ht="16"/>
    <row r="861" ht="16"/>
    <row r="862" ht="16"/>
    <row r="863" ht="16"/>
    <row r="864" ht="16"/>
    <row r="865" ht="16"/>
    <row r="866" ht="16"/>
    <row r="867" ht="16"/>
    <row r="868" ht="16"/>
    <row r="869" ht="16"/>
    <row r="870" ht="16"/>
    <row r="871" ht="16"/>
    <row r="872" ht="16"/>
    <row r="873" ht="16"/>
    <row r="874" ht="16"/>
    <row r="875" ht="16"/>
    <row r="876" ht="16"/>
    <row r="877" ht="16"/>
    <row r="878" ht="16"/>
    <row r="879" ht="16"/>
    <row r="880" ht="16"/>
    <row r="881" ht="16"/>
    <row r="882" ht="16"/>
    <row r="883" ht="16"/>
    <row r="884" ht="16"/>
    <row r="885" ht="16"/>
    <row r="886" ht="16"/>
    <row r="887" ht="16"/>
    <row r="888" ht="16"/>
    <row r="889" ht="16"/>
    <row r="890" ht="16"/>
    <row r="891" ht="16"/>
    <row r="892" ht="16"/>
    <row r="893" ht="16"/>
    <row r="894" ht="16"/>
    <row r="895" ht="16"/>
    <row r="896" ht="16"/>
    <row r="897" ht="16"/>
    <row r="898" ht="16"/>
    <row r="899" ht="16"/>
    <row r="900" ht="16"/>
    <row r="901" ht="16"/>
    <row r="902" ht="16"/>
    <row r="903" ht="16"/>
    <row r="904" ht="16"/>
    <row r="905" ht="16"/>
    <row r="906" ht="16"/>
    <row r="907" ht="16"/>
    <row r="908" ht="16"/>
    <row r="909" ht="16"/>
    <row r="910" ht="16"/>
    <row r="911" ht="16"/>
    <row r="912" ht="16"/>
    <row r="913" ht="16"/>
    <row r="914" ht="16"/>
    <row r="915" ht="16"/>
    <row r="916" ht="16"/>
    <row r="917" ht="16"/>
    <row r="918" ht="16"/>
    <row r="919" ht="16"/>
    <row r="920" ht="16"/>
    <row r="921" ht="16"/>
    <row r="922" ht="16"/>
    <row r="923" ht="16"/>
    <row r="924" ht="16"/>
    <row r="925" ht="16"/>
    <row r="926" ht="16"/>
    <row r="927" ht="16"/>
    <row r="928" ht="16"/>
    <row r="929" ht="16"/>
    <row r="930" ht="16"/>
    <row r="931" ht="16"/>
    <row r="932" ht="16"/>
    <row r="933" ht="16"/>
    <row r="934" ht="16"/>
    <row r="935" ht="16"/>
    <row r="936" ht="16"/>
    <row r="937" ht="16"/>
    <row r="938" ht="16"/>
    <row r="939" ht="16"/>
    <row r="940" ht="16"/>
    <row r="941" ht="16"/>
    <row r="942" ht="16"/>
    <row r="943" ht="16"/>
    <row r="944" ht="16"/>
    <row r="945" ht="16"/>
    <row r="946" ht="16"/>
    <row r="947" ht="16"/>
    <row r="948" ht="16"/>
    <row r="949" ht="16"/>
    <row r="950" ht="16"/>
    <row r="951" ht="16"/>
    <row r="952" ht="16"/>
    <row r="953" ht="16"/>
    <row r="954" ht="16"/>
    <row r="955" ht="16"/>
    <row r="956" ht="16"/>
    <row r="957" ht="16"/>
    <row r="958" ht="16"/>
    <row r="959" ht="16"/>
    <row r="960" ht="16"/>
    <row r="961" ht="16"/>
    <row r="962" ht="16"/>
    <row r="963" ht="16"/>
    <row r="964" ht="16"/>
    <row r="965" ht="16"/>
    <row r="966" ht="16"/>
    <row r="967" ht="16"/>
    <row r="968" ht="16"/>
    <row r="969" ht="16"/>
    <row r="970" ht="16"/>
    <row r="971" ht="16"/>
    <row r="972" ht="16"/>
    <row r="973" ht="16"/>
    <row r="974" ht="16"/>
    <row r="975" ht="16"/>
    <row r="976" ht="16"/>
    <row r="977" ht="16"/>
    <row r="978" ht="16"/>
    <row r="979" ht="16"/>
    <row r="980" ht="16"/>
    <row r="981" ht="16"/>
    <row r="982" ht="16"/>
    <row r="983" ht="16"/>
    <row r="984" ht="16"/>
    <row r="985" ht="16"/>
    <row r="986" ht="16"/>
    <row r="987" ht="16"/>
    <row r="988" ht="16"/>
    <row r="989" ht="16"/>
    <row r="990" ht="16"/>
    <row r="991" ht="16"/>
    <row r="992" ht="16"/>
    <row r="993" ht="16"/>
    <row r="994" ht="16"/>
    <row r="995" ht="16"/>
    <row r="996" ht="16"/>
    <row r="997" ht="16"/>
    <row r="998" ht="16"/>
    <row r="999" ht="16"/>
    <row r="1000" ht="16"/>
    <row r="1001" ht="16"/>
    <row r="1002" ht="16"/>
    <row r="1003" ht="16"/>
    <row r="1004" ht="16"/>
    <row r="1005" ht="16"/>
    <row r="1006" ht="16"/>
    <row r="1007" ht="16"/>
    <row r="1008" ht="16"/>
    <row r="1009" ht="16"/>
    <row r="1010" ht="16"/>
    <row r="1011" ht="16"/>
    <row r="1012" ht="16"/>
    <row r="1013" ht="16"/>
    <row r="1014" ht="16"/>
    <row r="1015" ht="16"/>
    <row r="1016" ht="16"/>
    <row r="1017" ht="16"/>
    <row r="1018" ht="16"/>
    <row r="1019" ht="16"/>
    <row r="1020" ht="16"/>
    <row r="1021" ht="16"/>
    <row r="1022" ht="16"/>
    <row r="1023" ht="16"/>
    <row r="1024" ht="16"/>
    <row r="1025" ht="16"/>
    <row r="1026" ht="16"/>
    <row r="1027" ht="16"/>
    <row r="1028" ht="16"/>
    <row r="1029" ht="16"/>
    <row r="1030" ht="16"/>
    <row r="1031" ht="16"/>
    <row r="1032" ht="16"/>
    <row r="1033" ht="16"/>
    <row r="1034" ht="16"/>
    <row r="1035" ht="16"/>
    <row r="1036" ht="16"/>
    <row r="1037" ht="16"/>
    <row r="1038" ht="16"/>
    <row r="1039" ht="16"/>
    <row r="1040" ht="16"/>
    <row r="1041" ht="16"/>
    <row r="1042" ht="16"/>
    <row r="1043" ht="16"/>
    <row r="1044" ht="16"/>
    <row r="1045" ht="16"/>
    <row r="1046" ht="16"/>
    <row r="1047" ht="16"/>
    <row r="1048" ht="16"/>
    <row r="1049" ht="16"/>
    <row r="1050" ht="16"/>
    <row r="1051" ht="16"/>
    <row r="1052" ht="16"/>
    <row r="1053" ht="16"/>
    <row r="1054" ht="16"/>
    <row r="1055" ht="16"/>
    <row r="1056" ht="16"/>
    <row r="1057" ht="16"/>
    <row r="1058" ht="16"/>
    <row r="1059" ht="16"/>
    <row r="1060" ht="16"/>
    <row r="1061" ht="16"/>
    <row r="1062" ht="16"/>
    <row r="1063" ht="16"/>
    <row r="1064" ht="16"/>
    <row r="1065" ht="16"/>
    <row r="1066" ht="16"/>
    <row r="1067" ht="16"/>
    <row r="1068" ht="16"/>
    <row r="1069" ht="16"/>
    <row r="1070" ht="16"/>
    <row r="1071" ht="16"/>
    <row r="1072" ht="16"/>
    <row r="1073" ht="16"/>
    <row r="1074" ht="16"/>
    <row r="1075" ht="16"/>
    <row r="1076" ht="16"/>
    <row r="1077" ht="16"/>
    <row r="1078" ht="16"/>
    <row r="1079" ht="16"/>
    <row r="1080" ht="16"/>
    <row r="1081" ht="16"/>
    <row r="1082" ht="16"/>
    <row r="1083" ht="16"/>
    <row r="1084" ht="16"/>
    <row r="1085" ht="16"/>
    <row r="1086" ht="16"/>
    <row r="1087" ht="16"/>
    <row r="1088" ht="16"/>
    <row r="1089" ht="16"/>
    <row r="1090" ht="16"/>
    <row r="1091" ht="16"/>
    <row r="1092" ht="16"/>
    <row r="1093" ht="16"/>
    <row r="1094" ht="16"/>
    <row r="1095" ht="16"/>
    <row r="1096" ht="16"/>
    <row r="1097" ht="16"/>
    <row r="1098" ht="16"/>
    <row r="1099" ht="16"/>
    <row r="1100" ht="16"/>
    <row r="1101" ht="16"/>
    <row r="1102" ht="16"/>
    <row r="1103" ht="16"/>
    <row r="1104" ht="16"/>
    <row r="1105" ht="16"/>
    <row r="1106" ht="16"/>
    <row r="1107" ht="16"/>
    <row r="1108" ht="16"/>
    <row r="1109" ht="16"/>
    <row r="1110" ht="16"/>
    <row r="1111" ht="16"/>
    <row r="1112" ht="16"/>
    <row r="1113" ht="16"/>
    <row r="1114" ht="16"/>
    <row r="1115" ht="16"/>
    <row r="1116" ht="16"/>
    <row r="1117" ht="16"/>
    <row r="1118" ht="16"/>
    <row r="1119" ht="16"/>
    <row r="1120" ht="16"/>
    <row r="1121" ht="16"/>
    <row r="1122" ht="16"/>
    <row r="1123" ht="16"/>
    <row r="1124" ht="16"/>
    <row r="1125" ht="16"/>
    <row r="1126" ht="16"/>
    <row r="1127" ht="16"/>
    <row r="1128" ht="16"/>
    <row r="1129" ht="16"/>
    <row r="1130" ht="16"/>
    <row r="1131" ht="16"/>
    <row r="1132" ht="16"/>
    <row r="1133" ht="16"/>
    <row r="1134" ht="16"/>
    <row r="1135" ht="16"/>
    <row r="1136" ht="16"/>
    <row r="1137" ht="16"/>
    <row r="1138" ht="16"/>
    <row r="1139" ht="16"/>
    <row r="1140" ht="16"/>
    <row r="1141" ht="16"/>
    <row r="1142" ht="16"/>
    <row r="1143" ht="16"/>
    <row r="1144" ht="16"/>
    <row r="1145" ht="16"/>
    <row r="1146" ht="16"/>
    <row r="1147" ht="16"/>
    <row r="1148" ht="16"/>
    <row r="1149" ht="16"/>
    <row r="1150" ht="16"/>
    <row r="1151" ht="16"/>
    <row r="1152" ht="16"/>
    <row r="1153" ht="16"/>
    <row r="1154" ht="16"/>
    <row r="1155" ht="16"/>
    <row r="1156" ht="16"/>
    <row r="1157" ht="16"/>
    <row r="1158" ht="16"/>
    <row r="1159" ht="16"/>
    <row r="1160" ht="16"/>
    <row r="1161" ht="16"/>
    <row r="1162" ht="16"/>
    <row r="1163" ht="16"/>
    <row r="1164" ht="16"/>
    <row r="1165" ht="16"/>
    <row r="1166" ht="16"/>
    <row r="1167" ht="16"/>
    <row r="1168" ht="16"/>
    <row r="1169" ht="16"/>
    <row r="1170" ht="16"/>
    <row r="1171" ht="16"/>
    <row r="1172" ht="16"/>
    <row r="1173" ht="16"/>
    <row r="1174" ht="16"/>
    <row r="1175" ht="16"/>
    <row r="1176" ht="16"/>
    <row r="1177" ht="16"/>
    <row r="1178" ht="16"/>
    <row r="1179" ht="16"/>
    <row r="1180" ht="16"/>
    <row r="1181" ht="16"/>
    <row r="1182" ht="16"/>
    <row r="1183" ht="16"/>
    <row r="1184" ht="16"/>
    <row r="1185" ht="16"/>
    <row r="1186" ht="16"/>
    <row r="1187" ht="16"/>
    <row r="1188" ht="16"/>
    <row r="1189" ht="16"/>
    <row r="1190" ht="16"/>
    <row r="1191" ht="16"/>
    <row r="1192" ht="16"/>
    <row r="1193" ht="16"/>
    <row r="1194" ht="16"/>
    <row r="1195" ht="16"/>
    <row r="1196" ht="16"/>
    <row r="1197" ht="16"/>
    <row r="1198" ht="16"/>
    <row r="1199" ht="16"/>
    <row r="1200" ht="16"/>
    <row r="1201" ht="16"/>
    <row r="1202" ht="16"/>
    <row r="1203" ht="16"/>
    <row r="1204" ht="16"/>
    <row r="1205" ht="16"/>
    <row r="1206" ht="16"/>
    <row r="1207" ht="16"/>
    <row r="1208" ht="16"/>
    <row r="1209" ht="16"/>
    <row r="1210" ht="16"/>
    <row r="1211" ht="16"/>
    <row r="1212" ht="16"/>
    <row r="1213" ht="16"/>
    <row r="1214" ht="16"/>
    <row r="1215" ht="16"/>
    <row r="1216" ht="16"/>
    <row r="1217" ht="16"/>
    <row r="1218" ht="16"/>
    <row r="1219" ht="16"/>
    <row r="1220" ht="16"/>
    <row r="1221" ht="16"/>
    <row r="1222" ht="16"/>
    <row r="1223" ht="16"/>
    <row r="1224" ht="16"/>
    <row r="1225" ht="16"/>
    <row r="1226" ht="16"/>
    <row r="1227" ht="16"/>
    <row r="1228" ht="16"/>
    <row r="1229" ht="16"/>
    <row r="1230" ht="16"/>
    <row r="1231" ht="16"/>
    <row r="1232" ht="16"/>
    <row r="1233" ht="16"/>
    <row r="1234" ht="16"/>
    <row r="1235" ht="16"/>
    <row r="1236" ht="16"/>
    <row r="1237" ht="16"/>
    <row r="1238" ht="16"/>
    <row r="1239" ht="16"/>
    <row r="1240" ht="16"/>
    <row r="1241" ht="16"/>
    <row r="1242" ht="16"/>
    <row r="1243" ht="16"/>
    <row r="1244" ht="16"/>
    <row r="1245" ht="16"/>
    <row r="1246" ht="16"/>
    <row r="1247" ht="16"/>
    <row r="1248" ht="16"/>
    <row r="1249" ht="16"/>
    <row r="1250" ht="16"/>
    <row r="1251" ht="16"/>
    <row r="1252" ht="16"/>
    <row r="1253" ht="16"/>
    <row r="1254" ht="16"/>
    <row r="1255" ht="16"/>
    <row r="1256" ht="16"/>
    <row r="1257" ht="16"/>
    <row r="1258" ht="16"/>
    <row r="1259" ht="16"/>
    <row r="1260" ht="16"/>
    <row r="1261" ht="16"/>
    <row r="1262" ht="16"/>
    <row r="1263" ht="16"/>
    <row r="1264" ht="16"/>
    <row r="1265" ht="16"/>
    <row r="1266" ht="16"/>
    <row r="1267" ht="16"/>
  </sheetData>
  <sheetProtection algorithmName="SHA-512" hashValue="sC2dajN9ipgBTflKrmaZDr70SmkadCZx3PDtA5x2FIMuFyPMYgwqkhz4aF9ppSCyB12vY/82QUvU8iAm01FCPA==" saltValue="MGRYKrAQ3eRwpAnDEqYNQg==" spinCount="100000" sheet="1" objects="1" scenarios="1"/>
  <autoFilter ref="A4:L21" xr:uid="{2D04D08B-8CC0-4635-9D12-0FF792A99EC0}"/>
  <mergeCells count="43">
    <mergeCell ref="AH6:AH13"/>
    <mergeCell ref="AH15:AH18"/>
    <mergeCell ref="AH19:AH20"/>
    <mergeCell ref="S21:U21"/>
    <mergeCell ref="Y21:AA21"/>
    <mergeCell ref="AE21:AG21"/>
    <mergeCell ref="V6:V13"/>
    <mergeCell ref="V15:V18"/>
    <mergeCell ref="V19:V20"/>
    <mergeCell ref="AB6:AB13"/>
    <mergeCell ref="AB15:AB18"/>
    <mergeCell ref="AB19:AB20"/>
    <mergeCell ref="P6:P13"/>
    <mergeCell ref="P15:P18"/>
    <mergeCell ref="P19:P20"/>
    <mergeCell ref="B2:L2"/>
    <mergeCell ref="E19:E20"/>
    <mergeCell ref="M4:Q4"/>
    <mergeCell ref="B3:L3"/>
    <mergeCell ref="S4:W4"/>
    <mergeCell ref="Y4:AC4"/>
    <mergeCell ref="AE4:AI4"/>
    <mergeCell ref="A4:A5"/>
    <mergeCell ref="C4:C5"/>
    <mergeCell ref="F4:F5"/>
    <mergeCell ref="G4:G5"/>
    <mergeCell ref="I4:I5"/>
    <mergeCell ref="J4:J5"/>
    <mergeCell ref="K4:K5"/>
    <mergeCell ref="L4:L5"/>
    <mergeCell ref="D4:D5"/>
    <mergeCell ref="B4:B5"/>
    <mergeCell ref="M21:O21"/>
    <mergeCell ref="A15:A18"/>
    <mergeCell ref="A19:A20"/>
    <mergeCell ref="A6:A13"/>
    <mergeCell ref="H4:H5"/>
    <mergeCell ref="E4:E5"/>
    <mergeCell ref="B15:B16"/>
    <mergeCell ref="B6:B10"/>
    <mergeCell ref="B11:B12"/>
    <mergeCell ref="E6:E13"/>
    <mergeCell ref="E15:E18"/>
  </mergeCells>
  <conditionalFormatting sqref="Q6:Q20">
    <cfRule type="containsBlanks" dxfId="31" priority="13">
      <formula>LEN(TRIM(Q6))=0</formula>
    </cfRule>
    <cfRule type="expression" dxfId="30" priority="14">
      <formula>(Q6&gt;=(R6*0.9))</formula>
    </cfRule>
    <cfRule type="expression" dxfId="29" priority="15">
      <formula>AND(Q6&lt;(R6*0.9),Q6&gt;(R6*0.75))</formula>
    </cfRule>
    <cfRule type="expression" dxfId="28" priority="16">
      <formula>(Q6&lt;=(R6*0.75))</formula>
    </cfRule>
  </conditionalFormatting>
  <conditionalFormatting sqref="W6:W20">
    <cfRule type="containsBlanks" dxfId="27" priority="9">
      <formula>LEN(TRIM(W6))=0</formula>
    </cfRule>
    <cfRule type="expression" dxfId="26" priority="10">
      <formula>(W6&gt;=(X6*0.9))</formula>
    </cfRule>
    <cfRule type="expression" dxfId="25" priority="11">
      <formula>AND(W6&lt;(X6*0.9),W6&gt;(X6*0.75))</formula>
    </cfRule>
    <cfRule type="expression" dxfId="24" priority="12">
      <formula>(W6&lt;=(X6*0.75))</formula>
    </cfRule>
  </conditionalFormatting>
  <conditionalFormatting sqref="AC6:AC20">
    <cfRule type="containsBlanks" dxfId="23" priority="5">
      <formula>LEN(TRIM(AC6))=0</formula>
    </cfRule>
    <cfRule type="expression" dxfId="22" priority="6">
      <formula>(AC6&gt;=(AD6*0.9))</formula>
    </cfRule>
    <cfRule type="expression" dxfId="21" priority="7">
      <formula>AND(AC6&lt;(AD6*0.9),AC6&gt;(AD6*0.75))</formula>
    </cfRule>
    <cfRule type="expression" dxfId="20" priority="8">
      <formula>(AC6&lt;=(AD6*0.75))</formula>
    </cfRule>
  </conditionalFormatting>
  <conditionalFormatting sqref="AI6:AI20">
    <cfRule type="containsBlanks" dxfId="19" priority="1">
      <formula>LEN(TRIM(AI6))=0</formula>
    </cfRule>
    <cfRule type="expression" dxfId="18" priority="2">
      <formula>(AI6&gt;=(AJ6*0.9))</formula>
    </cfRule>
    <cfRule type="expression" dxfId="17" priority="3">
      <formula>AND(AI6&lt;(AJ6*0.9),AI6&gt;(AJ6*0.75))</formula>
    </cfRule>
    <cfRule type="expression" dxfId="16" priority="4">
      <formula>(AI6&lt;=(AJ6*0.75))</formula>
    </cfRule>
  </conditionalFormatting>
  <dataValidations count="6">
    <dataValidation allowBlank="1" showInputMessage="1" showErrorMessage="1" promptTitle="Avance esperado actividad" prompt="Se visualiza el avance esperado cuantitativo de la actividad_x000a_" sqref="R5 AJ5 AD5 X5" xr:uid="{68672820-4A54-BE4A-9EDB-5A904A1192F8}"/>
    <dataValidation allowBlank="1" showInputMessage="1" showErrorMessage="1" promptTitle="Evidencia" prompt="Relacionar el nombre de la evidencia incluida en la carpeta compartida por la OAP. que permita validar el cumplimiento de la actividad: EV1 XXXXX , EV2 XXXXXXX (Nombres cortos) _x000a_ " sqref="M5 S5 Y5 AE5" xr:uid="{3928147A-BCAE-4648-9D80-9E7B10C591CD}"/>
    <dataValidation allowBlank="1" showInputMessage="1" showErrorMessage="1" promptTitle="Análisis Cualitativo" prompt="Se debe describir la gestión realizada durante el periodo reportado fechas, actividades relevante  y en caso de que aplique que falta para cumplir el 100%" sqref="N5 T5 Z5 AF5" xr:uid="{DCFFECDD-9912-894E-B7FA-64B0F2152A39}"/>
    <dataValidation allowBlank="1" showInputMessage="1" showErrorMessage="1" promptTitle="Valdiación OAP" prompt="Se insluye una breve descripción del avance realizado por OAP a las evidencias, análisis cualitativo, análisis cuantitativo. " sqref="O5 AA5 U5 AG5" xr:uid="{4DB32B11-2827-2E4C-BC3D-163DEACEEE94}"/>
    <dataValidation allowBlank="1" showInputMessage="1" showErrorMessage="1" promptTitle="Avance real acumulado acción" prompt="Reportar el avance real cuantitativo y acumulado de la acción " sqref="V5 P5 AB5 AH5" xr:uid="{49722B25-F176-CE4A-BC62-C09A5822D166}"/>
    <dataValidation allowBlank="1" showInputMessage="1" showErrorMessage="1" promptTitle="Avance real actividad" prompt="Reportar el avance real cuantitativo y acumulado de la actividad" sqref="AC5 Q5 W5 AI5" xr:uid="{8EB430F3-5EE9-2D4B-880F-CB283D0AD570}"/>
  </dataValidations>
  <pageMargins left="0.7" right="0.7" top="0.75" bottom="0.75" header="0.3" footer="0.3"/>
  <pageSetup orientation="portrait" horizontalDpi="0" verticalDpi="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9B234D-E210-6742-9CDC-AF28309BC7B7}">
  <sheetPr>
    <tabColor rgb="FF00B050"/>
  </sheetPr>
  <dimension ref="A1:AJ29"/>
  <sheetViews>
    <sheetView showGridLines="0" zoomScale="72" zoomScaleNormal="100" workbookViewId="0">
      <selection activeCell="J39" sqref="J39"/>
    </sheetView>
  </sheetViews>
  <sheetFormatPr baseColWidth="10" defaultColWidth="11.5" defaultRowHeight="15"/>
  <cols>
    <col min="1" max="1" width="28.83203125" customWidth="1"/>
    <col min="2" max="2" width="5.6640625" customWidth="1"/>
    <col min="3" max="4" width="29" customWidth="1"/>
    <col min="5" max="5" width="43.1640625" style="37" customWidth="1"/>
    <col min="6" max="6" width="46.1640625" style="36" customWidth="1"/>
    <col min="7" max="10" width="29" customWidth="1"/>
    <col min="11" max="11" width="17.83203125" hidden="1" customWidth="1"/>
    <col min="12" max="12" width="18.6640625" hidden="1" customWidth="1"/>
    <col min="13" max="15" width="0" hidden="1" customWidth="1"/>
    <col min="16" max="17" width="11.5" hidden="1" customWidth="1"/>
    <col min="18" max="18" width="11.6640625" hidden="1" customWidth="1"/>
    <col min="19" max="21" width="0" hidden="1" customWidth="1"/>
    <col min="22" max="22" width="11.5" hidden="1" customWidth="1"/>
    <col min="23" max="23" width="0" hidden="1" customWidth="1"/>
    <col min="24" max="24" width="11.6640625" hidden="1" customWidth="1"/>
    <col min="25" max="27" width="0" hidden="1" customWidth="1"/>
    <col min="28" max="28" width="11.5" hidden="1" customWidth="1"/>
    <col min="29" max="29" width="0" hidden="1" customWidth="1"/>
    <col min="30" max="30" width="11.6640625" hidden="1" customWidth="1"/>
    <col min="31" max="33" width="0" hidden="1" customWidth="1"/>
    <col min="34" max="34" width="11.5" hidden="1" customWidth="1"/>
    <col min="35" max="35" width="0" hidden="1" customWidth="1"/>
    <col min="36" max="36" width="11.6640625" hidden="1" customWidth="1"/>
  </cols>
  <sheetData>
    <row r="1" spans="1:36" ht="84" customHeight="1">
      <c r="A1" s="54"/>
      <c r="B1" s="351" t="s">
        <v>101</v>
      </c>
      <c r="C1" s="351"/>
      <c r="D1" s="351"/>
      <c r="E1" s="351"/>
      <c r="F1" s="351"/>
      <c r="G1" s="351"/>
      <c r="H1" s="352"/>
      <c r="I1" s="353" t="e" vm="2">
        <v>#VALUE!</v>
      </c>
      <c r="J1" s="353"/>
    </row>
    <row r="2" spans="1:36" ht="37.5" customHeight="1">
      <c r="A2" s="53" t="s">
        <v>102</v>
      </c>
      <c r="B2" s="351"/>
      <c r="C2" s="351"/>
      <c r="D2" s="351"/>
      <c r="E2" s="351"/>
      <c r="F2" s="351"/>
      <c r="G2" s="351"/>
      <c r="H2" s="352"/>
      <c r="I2" s="354"/>
      <c r="J2" s="354"/>
    </row>
    <row r="3" spans="1:36" ht="25.5" customHeight="1">
      <c r="A3" s="355" t="s">
        <v>103</v>
      </c>
      <c r="B3" s="355" t="s">
        <v>104</v>
      </c>
      <c r="C3" s="355"/>
      <c r="D3" s="355" t="s">
        <v>105</v>
      </c>
      <c r="E3" s="355"/>
      <c r="F3" s="355" t="s">
        <v>106</v>
      </c>
      <c r="G3" s="355" t="s">
        <v>107</v>
      </c>
      <c r="H3" s="355"/>
      <c r="I3" s="355" t="s">
        <v>108</v>
      </c>
      <c r="J3" s="355"/>
    </row>
    <row r="4" spans="1:36" ht="16" thickBot="1">
      <c r="A4" s="355"/>
      <c r="B4" s="355"/>
      <c r="C4" s="355"/>
      <c r="D4" s="355"/>
      <c r="E4" s="355"/>
      <c r="F4" s="355"/>
      <c r="G4" s="355"/>
      <c r="H4" s="355"/>
      <c r="I4" s="52" t="s">
        <v>109</v>
      </c>
      <c r="J4" s="52" t="s">
        <v>110</v>
      </c>
    </row>
    <row r="5" spans="1:36" ht="116.5" customHeight="1" thickBot="1">
      <c r="A5" s="43" t="s">
        <v>111</v>
      </c>
      <c r="B5" s="338" t="s">
        <v>112</v>
      </c>
      <c r="C5" s="338"/>
      <c r="D5" s="346" t="s">
        <v>113</v>
      </c>
      <c r="E5" s="346"/>
      <c r="F5" s="39" t="s">
        <v>114</v>
      </c>
      <c r="G5" s="358" t="s">
        <v>115</v>
      </c>
      <c r="H5" s="358"/>
      <c r="I5" s="38">
        <v>46055</v>
      </c>
      <c r="J5" s="38">
        <v>46387</v>
      </c>
      <c r="M5" s="359" t="s">
        <v>289</v>
      </c>
      <c r="N5" s="360"/>
      <c r="O5" s="360"/>
      <c r="P5" s="360"/>
      <c r="Q5" s="361"/>
      <c r="R5" s="156">
        <v>46112</v>
      </c>
      <c r="S5" s="362" t="s">
        <v>290</v>
      </c>
      <c r="T5" s="363"/>
      <c r="U5" s="363"/>
      <c r="V5" s="363"/>
      <c r="W5" s="364"/>
      <c r="X5" s="156">
        <v>46203</v>
      </c>
      <c r="Y5" s="362" t="s">
        <v>291</v>
      </c>
      <c r="Z5" s="363"/>
      <c r="AA5" s="363"/>
      <c r="AB5" s="363"/>
      <c r="AC5" s="364"/>
      <c r="AD5" s="156">
        <v>46295</v>
      </c>
      <c r="AE5" s="362" t="s">
        <v>292</v>
      </c>
      <c r="AF5" s="363"/>
      <c r="AG5" s="363"/>
      <c r="AH5" s="363"/>
      <c r="AI5" s="364"/>
      <c r="AJ5" s="156">
        <v>46387</v>
      </c>
    </row>
    <row r="6" spans="1:36" ht="84">
      <c r="A6" s="52" t="s">
        <v>116</v>
      </c>
      <c r="B6" s="355" t="s">
        <v>8</v>
      </c>
      <c r="C6" s="355"/>
      <c r="D6" s="355" t="s">
        <v>117</v>
      </c>
      <c r="E6" s="355"/>
      <c r="F6" s="52" t="s">
        <v>118</v>
      </c>
      <c r="G6" s="52" t="s">
        <v>119</v>
      </c>
      <c r="H6" s="52" t="s">
        <v>12</v>
      </c>
      <c r="I6" s="52" t="s">
        <v>120</v>
      </c>
      <c r="J6" s="52" t="s">
        <v>121</v>
      </c>
      <c r="K6" s="269" t="s">
        <v>293</v>
      </c>
      <c r="L6" s="273" t="s">
        <v>294</v>
      </c>
      <c r="M6" s="275" t="s">
        <v>278</v>
      </c>
      <c r="N6" s="262" t="s">
        <v>279</v>
      </c>
      <c r="O6" s="263" t="s">
        <v>280</v>
      </c>
      <c r="P6" s="264" t="s">
        <v>281</v>
      </c>
      <c r="Q6" s="265" t="s">
        <v>282</v>
      </c>
      <c r="R6" s="173" t="s">
        <v>283</v>
      </c>
      <c r="S6" s="266" t="s">
        <v>278</v>
      </c>
      <c r="T6" s="267" t="s">
        <v>279</v>
      </c>
      <c r="U6" s="268" t="s">
        <v>280</v>
      </c>
      <c r="V6" s="171" t="s">
        <v>281</v>
      </c>
      <c r="W6" s="172" t="s">
        <v>282</v>
      </c>
      <c r="X6" s="173" t="s">
        <v>283</v>
      </c>
      <c r="Y6" s="266" t="s">
        <v>278</v>
      </c>
      <c r="Z6" s="267" t="s">
        <v>279</v>
      </c>
      <c r="AA6" s="268" t="s">
        <v>280</v>
      </c>
      <c r="AB6" s="171" t="s">
        <v>281</v>
      </c>
      <c r="AC6" s="172" t="s">
        <v>282</v>
      </c>
      <c r="AD6" s="173" t="s">
        <v>283</v>
      </c>
      <c r="AE6" s="266" t="s">
        <v>278</v>
      </c>
      <c r="AF6" s="267" t="s">
        <v>279</v>
      </c>
      <c r="AG6" s="268" t="s">
        <v>280</v>
      </c>
      <c r="AH6" s="171" t="s">
        <v>281</v>
      </c>
      <c r="AI6" s="172" t="s">
        <v>282</v>
      </c>
      <c r="AJ6" s="173" t="s">
        <v>283</v>
      </c>
    </row>
    <row r="7" spans="1:36" ht="42">
      <c r="A7" s="338" t="s">
        <v>122</v>
      </c>
      <c r="B7" s="41" t="s">
        <v>123</v>
      </c>
      <c r="C7" s="39" t="e" cm="1" vm="3">
        <f t="array" aca="1" ref="C7" ca="1">'[1]GF-FO-04'!$A$35:$F$35</f>
        <v>#VALUE!</v>
      </c>
      <c r="D7" s="48"/>
      <c r="E7" s="51"/>
      <c r="F7" s="39" t="s">
        <v>124</v>
      </c>
      <c r="G7" s="39" t="s">
        <v>54</v>
      </c>
      <c r="H7" s="39" t="s">
        <v>125</v>
      </c>
      <c r="I7" s="38">
        <v>46146</v>
      </c>
      <c r="J7" s="132">
        <v>46265</v>
      </c>
      <c r="K7" s="365">
        <f>1/3</f>
        <v>0.33333333333333331</v>
      </c>
      <c r="L7" s="274">
        <f>1/5</f>
        <v>0.2</v>
      </c>
      <c r="M7" s="276"/>
      <c r="N7" s="270"/>
      <c r="O7" s="270"/>
      <c r="P7" s="367">
        <v>0</v>
      </c>
      <c r="Q7" s="272"/>
      <c r="R7" s="277">
        <f>MIN(IF(R$5-$I7&lt;0,0,(R$5-$I7)/($J7-$I7)),1)</f>
        <v>0</v>
      </c>
      <c r="S7" s="276"/>
      <c r="T7" s="270"/>
      <c r="U7" s="270"/>
      <c r="V7" s="369">
        <v>0</v>
      </c>
      <c r="W7" s="272"/>
      <c r="X7" s="277">
        <f>MIN(IF(X$5-$I7&lt;0,0,(X$5-$I7)/($J7-$I7)),1)</f>
        <v>0.47899159663865548</v>
      </c>
      <c r="Y7" s="276"/>
      <c r="Z7" s="270"/>
      <c r="AA7" s="270"/>
      <c r="AB7" s="369">
        <v>0</v>
      </c>
      <c r="AC7" s="272"/>
      <c r="AD7" s="277">
        <f>MIN(IF(AD$5-$I7&lt;0,0,(AD$5-$I7)/($J7-$I7)),1)</f>
        <v>1</v>
      </c>
      <c r="AE7" s="276"/>
      <c r="AF7" s="270"/>
      <c r="AG7" s="270"/>
      <c r="AH7" s="369">
        <v>0</v>
      </c>
      <c r="AI7" s="272"/>
      <c r="AJ7" s="277">
        <f>MIN(IF(AJ$5-$I7&lt;0,0,(AJ$5-$I7)/($J7-$I7)),1)</f>
        <v>1</v>
      </c>
    </row>
    <row r="8" spans="1:36" ht="70">
      <c r="A8" s="345"/>
      <c r="B8" s="41" t="s">
        <v>126</v>
      </c>
      <c r="C8" s="39" t="s">
        <v>127</v>
      </c>
      <c r="D8" s="41" t="s">
        <v>44</v>
      </c>
      <c r="E8" s="40" t="s">
        <v>128</v>
      </c>
      <c r="F8" s="39" t="s">
        <v>129</v>
      </c>
      <c r="G8" s="39" t="s">
        <v>54</v>
      </c>
      <c r="H8" s="39" t="s">
        <v>32</v>
      </c>
      <c r="I8" s="38">
        <v>46056</v>
      </c>
      <c r="J8" s="132">
        <v>46112</v>
      </c>
      <c r="K8" s="366"/>
      <c r="L8" s="274">
        <f t="shared" ref="L8:L11" si="0">1/5</f>
        <v>0.2</v>
      </c>
      <c r="M8" s="276"/>
      <c r="N8" s="270"/>
      <c r="O8" s="270"/>
      <c r="P8" s="367"/>
      <c r="Q8" s="272"/>
      <c r="R8" s="277">
        <f t="shared" ref="R8:R28" si="1">MIN(IF(R$5-$I8&lt;0,0,(R$5-$I8)/($J8-$I8)),1)</f>
        <v>1</v>
      </c>
      <c r="S8" s="276"/>
      <c r="T8" s="270"/>
      <c r="U8" s="270"/>
      <c r="V8" s="370"/>
      <c r="W8" s="272"/>
      <c r="X8" s="277">
        <f t="shared" ref="X8:X11" si="2">MIN(IF(X$5-$I8&lt;0,0,(X$5-$I8)/($J8-$I8)),1)</f>
        <v>1</v>
      </c>
      <c r="Y8" s="276"/>
      <c r="Z8" s="270"/>
      <c r="AA8" s="270"/>
      <c r="AB8" s="370"/>
      <c r="AC8" s="272"/>
      <c r="AD8" s="277">
        <f t="shared" ref="AD8:AD11" si="3">MIN(IF(AD$5-$I8&lt;0,0,(AD$5-$I8)/($J8-$I8)),1)</f>
        <v>1</v>
      </c>
      <c r="AE8" s="276"/>
      <c r="AF8" s="270"/>
      <c r="AG8" s="270"/>
      <c r="AH8" s="370"/>
      <c r="AI8" s="272"/>
      <c r="AJ8" s="277">
        <f t="shared" ref="AJ8:AJ11" si="4">MIN(IF(AJ$5-$I8&lt;0,0,(AJ$5-$I8)/($J8-$I8)),1)</f>
        <v>1</v>
      </c>
    </row>
    <row r="9" spans="1:36" ht="70">
      <c r="A9" s="345"/>
      <c r="B9" s="337" t="s">
        <v>130</v>
      </c>
      <c r="C9" s="346" t="s">
        <v>131</v>
      </c>
      <c r="D9" s="41" t="s">
        <v>132</v>
      </c>
      <c r="E9" s="49" t="s">
        <v>133</v>
      </c>
      <c r="F9" s="43" t="s">
        <v>134</v>
      </c>
      <c r="G9" s="39" t="s">
        <v>135</v>
      </c>
      <c r="H9" s="43" t="s">
        <v>136</v>
      </c>
      <c r="I9" s="45">
        <v>46055</v>
      </c>
      <c r="J9" s="133">
        <v>46142</v>
      </c>
      <c r="K9" s="366"/>
      <c r="L9" s="274">
        <f t="shared" si="0"/>
        <v>0.2</v>
      </c>
      <c r="M9" s="276"/>
      <c r="N9" s="270"/>
      <c r="O9" s="270"/>
      <c r="P9" s="367"/>
      <c r="Q9" s="272"/>
      <c r="R9" s="277">
        <f t="shared" si="1"/>
        <v>0.65517241379310343</v>
      </c>
      <c r="S9" s="276"/>
      <c r="T9" s="270"/>
      <c r="U9" s="270"/>
      <c r="V9" s="370"/>
      <c r="W9" s="272"/>
      <c r="X9" s="277">
        <f t="shared" si="2"/>
        <v>1</v>
      </c>
      <c r="Y9" s="276"/>
      <c r="Z9" s="270"/>
      <c r="AA9" s="270"/>
      <c r="AB9" s="370"/>
      <c r="AC9" s="272"/>
      <c r="AD9" s="277">
        <f t="shared" si="3"/>
        <v>1</v>
      </c>
      <c r="AE9" s="276"/>
      <c r="AF9" s="270"/>
      <c r="AG9" s="270"/>
      <c r="AH9" s="370"/>
      <c r="AI9" s="272"/>
      <c r="AJ9" s="277">
        <f t="shared" si="4"/>
        <v>1</v>
      </c>
    </row>
    <row r="10" spans="1:36" ht="56">
      <c r="A10" s="345"/>
      <c r="B10" s="337"/>
      <c r="C10" s="346"/>
      <c r="D10" s="41" t="s">
        <v>137</v>
      </c>
      <c r="E10" s="40" t="s">
        <v>138</v>
      </c>
      <c r="F10" s="39" t="s">
        <v>139</v>
      </c>
      <c r="G10" s="39" t="s">
        <v>135</v>
      </c>
      <c r="H10" s="39" t="s">
        <v>140</v>
      </c>
      <c r="I10" s="38">
        <v>46055</v>
      </c>
      <c r="J10" s="132">
        <v>46387</v>
      </c>
      <c r="K10" s="366"/>
      <c r="L10" s="274">
        <f t="shared" si="0"/>
        <v>0.2</v>
      </c>
      <c r="M10" s="276"/>
      <c r="N10" s="270"/>
      <c r="O10" s="270"/>
      <c r="P10" s="367"/>
      <c r="Q10" s="272"/>
      <c r="R10" s="277">
        <f t="shared" si="1"/>
        <v>0.1716867469879518</v>
      </c>
      <c r="S10" s="276"/>
      <c r="T10" s="270"/>
      <c r="U10" s="270"/>
      <c r="V10" s="370"/>
      <c r="W10" s="272"/>
      <c r="X10" s="277">
        <f t="shared" si="2"/>
        <v>0.44578313253012047</v>
      </c>
      <c r="Y10" s="276"/>
      <c r="Z10" s="270"/>
      <c r="AA10" s="270"/>
      <c r="AB10" s="370"/>
      <c r="AC10" s="272"/>
      <c r="AD10" s="277">
        <f t="shared" si="3"/>
        <v>0.72289156626506024</v>
      </c>
      <c r="AE10" s="276"/>
      <c r="AF10" s="270"/>
      <c r="AG10" s="270"/>
      <c r="AH10" s="370"/>
      <c r="AI10" s="272"/>
      <c r="AJ10" s="277">
        <f t="shared" si="4"/>
        <v>1</v>
      </c>
    </row>
    <row r="11" spans="1:36" ht="46" customHeight="1">
      <c r="A11" s="345"/>
      <c r="B11" s="337" t="s">
        <v>141</v>
      </c>
      <c r="C11" s="338" t="s">
        <v>142</v>
      </c>
      <c r="D11" s="356" t="s">
        <v>143</v>
      </c>
      <c r="E11" s="343" t="s">
        <v>144</v>
      </c>
      <c r="F11" s="343" t="s">
        <v>145</v>
      </c>
      <c r="G11" s="343" t="s">
        <v>135</v>
      </c>
      <c r="H11" s="343" t="s">
        <v>140</v>
      </c>
      <c r="I11" s="347">
        <v>46027</v>
      </c>
      <c r="J11" s="341">
        <v>46387</v>
      </c>
      <c r="K11" s="366"/>
      <c r="L11" s="376">
        <f t="shared" si="0"/>
        <v>0.2</v>
      </c>
      <c r="M11" s="378"/>
      <c r="N11" s="379"/>
      <c r="O11" s="379"/>
      <c r="P11" s="367"/>
      <c r="Q11" s="367"/>
      <c r="R11" s="368">
        <f t="shared" si="1"/>
        <v>0.2361111111111111</v>
      </c>
      <c r="S11" s="382"/>
      <c r="T11" s="380"/>
      <c r="U11" s="380"/>
      <c r="V11" s="370"/>
      <c r="W11" s="369"/>
      <c r="X11" s="368">
        <f t="shared" si="2"/>
        <v>0.48888888888888887</v>
      </c>
      <c r="Y11" s="382"/>
      <c r="Z11" s="380"/>
      <c r="AA11" s="380"/>
      <c r="AB11" s="370"/>
      <c r="AC11" s="369"/>
      <c r="AD11" s="368">
        <f t="shared" si="3"/>
        <v>0.74444444444444446</v>
      </c>
      <c r="AE11" s="382"/>
      <c r="AF11" s="380"/>
      <c r="AG11" s="380"/>
      <c r="AH11" s="370"/>
      <c r="AI11" s="369"/>
      <c r="AJ11" s="368">
        <f t="shared" si="4"/>
        <v>1</v>
      </c>
    </row>
    <row r="12" spans="1:36" ht="46" customHeight="1">
      <c r="A12" s="345"/>
      <c r="B12" s="337"/>
      <c r="C12" s="338"/>
      <c r="D12" s="357"/>
      <c r="E12" s="344"/>
      <c r="F12" s="344"/>
      <c r="G12" s="344"/>
      <c r="H12" s="344"/>
      <c r="I12" s="348"/>
      <c r="J12" s="342"/>
      <c r="K12" s="366"/>
      <c r="L12" s="377"/>
      <c r="M12" s="378"/>
      <c r="N12" s="379"/>
      <c r="O12" s="379"/>
      <c r="P12" s="367"/>
      <c r="Q12" s="367"/>
      <c r="R12" s="368"/>
      <c r="S12" s="383"/>
      <c r="T12" s="381"/>
      <c r="U12" s="381"/>
      <c r="V12" s="371"/>
      <c r="W12" s="371"/>
      <c r="X12" s="368"/>
      <c r="Y12" s="383"/>
      <c r="Z12" s="381"/>
      <c r="AA12" s="381"/>
      <c r="AB12" s="371"/>
      <c r="AC12" s="371"/>
      <c r="AD12" s="368"/>
      <c r="AE12" s="383"/>
      <c r="AF12" s="381"/>
      <c r="AG12" s="381"/>
      <c r="AH12" s="371"/>
      <c r="AI12" s="371"/>
      <c r="AJ12" s="368"/>
    </row>
    <row r="13" spans="1:36" ht="70">
      <c r="A13" s="338" t="s">
        <v>146</v>
      </c>
      <c r="B13" s="41" t="s">
        <v>147</v>
      </c>
      <c r="C13" s="39" t="s">
        <v>148</v>
      </c>
      <c r="D13" s="48"/>
      <c r="E13" s="50"/>
      <c r="F13" s="39" t="s">
        <v>149</v>
      </c>
      <c r="G13" s="39" t="s">
        <v>150</v>
      </c>
      <c r="H13" s="39" t="s">
        <v>151</v>
      </c>
      <c r="I13" s="38">
        <v>46083</v>
      </c>
      <c r="J13" s="132">
        <v>46234</v>
      </c>
      <c r="K13" s="365">
        <f>0.333333333333333</f>
        <v>0.33333333333333298</v>
      </c>
      <c r="L13" s="274">
        <f>1/2</f>
        <v>0.5</v>
      </c>
      <c r="M13" s="276"/>
      <c r="N13" s="270"/>
      <c r="O13" s="270"/>
      <c r="P13" s="367">
        <v>0</v>
      </c>
      <c r="Q13" s="272"/>
      <c r="R13" s="277">
        <f t="shared" si="1"/>
        <v>0.19205298013245034</v>
      </c>
      <c r="S13" s="276"/>
      <c r="T13" s="270"/>
      <c r="U13" s="270"/>
      <c r="V13" s="369">
        <v>0</v>
      </c>
      <c r="W13" s="272"/>
      <c r="X13" s="277">
        <f t="shared" ref="X13:X26" si="5">MIN(IF(X$5-$I13&lt;0,0,(X$5-$I13)/($J13-$I13)),1)</f>
        <v>0.79470198675496684</v>
      </c>
      <c r="Y13" s="276"/>
      <c r="Z13" s="270"/>
      <c r="AA13" s="270"/>
      <c r="AB13" s="369">
        <v>0</v>
      </c>
      <c r="AC13" s="272"/>
      <c r="AD13" s="277">
        <f t="shared" ref="AD13:AD26" si="6">MIN(IF(AD$5-$I13&lt;0,0,(AD$5-$I13)/($J13-$I13)),1)</f>
        <v>1</v>
      </c>
      <c r="AE13" s="276"/>
      <c r="AF13" s="270"/>
      <c r="AG13" s="270"/>
      <c r="AH13" s="369">
        <v>0</v>
      </c>
      <c r="AI13" s="272"/>
      <c r="AJ13" s="277">
        <f t="shared" ref="AJ13:AJ26" si="7">MIN(IF(AJ$5-$I13&lt;0,0,(AJ$5-$I13)/($J13-$I13)),1)</f>
        <v>1</v>
      </c>
    </row>
    <row r="14" spans="1:36" ht="56">
      <c r="A14" s="345"/>
      <c r="B14" s="41" t="s">
        <v>152</v>
      </c>
      <c r="C14" s="39" t="s">
        <v>153</v>
      </c>
      <c r="D14" s="41" t="s">
        <v>154</v>
      </c>
      <c r="E14" s="40" t="s">
        <v>155</v>
      </c>
      <c r="F14" s="39" t="s">
        <v>156</v>
      </c>
      <c r="G14" s="39" t="s">
        <v>150</v>
      </c>
      <c r="H14" s="39" t="s">
        <v>157</v>
      </c>
      <c r="I14" s="38">
        <v>46118</v>
      </c>
      <c r="J14" s="132">
        <v>46265</v>
      </c>
      <c r="K14" s="366"/>
      <c r="L14" s="274">
        <f>1/2</f>
        <v>0.5</v>
      </c>
      <c r="M14" s="276"/>
      <c r="N14" s="270"/>
      <c r="O14" s="270"/>
      <c r="P14" s="367"/>
      <c r="Q14" s="272"/>
      <c r="R14" s="277">
        <f t="shared" si="1"/>
        <v>0</v>
      </c>
      <c r="S14" s="276"/>
      <c r="T14" s="270"/>
      <c r="U14" s="270"/>
      <c r="V14" s="371"/>
      <c r="W14" s="272"/>
      <c r="X14" s="277">
        <f t="shared" si="5"/>
        <v>0.57823129251700678</v>
      </c>
      <c r="Y14" s="276"/>
      <c r="Z14" s="270"/>
      <c r="AA14" s="270"/>
      <c r="AB14" s="371"/>
      <c r="AC14" s="272"/>
      <c r="AD14" s="277">
        <f t="shared" si="6"/>
        <v>1</v>
      </c>
      <c r="AE14" s="276"/>
      <c r="AF14" s="270"/>
      <c r="AG14" s="270"/>
      <c r="AH14" s="371"/>
      <c r="AI14" s="272"/>
      <c r="AJ14" s="277">
        <f t="shared" si="7"/>
        <v>1</v>
      </c>
    </row>
    <row r="15" spans="1:36" ht="70">
      <c r="A15" s="338" t="s">
        <v>158</v>
      </c>
      <c r="B15" s="337" t="s">
        <v>159</v>
      </c>
      <c r="C15" s="346" t="s">
        <v>160</v>
      </c>
      <c r="D15" s="41" t="s">
        <v>161</v>
      </c>
      <c r="E15" s="40" t="s">
        <v>162</v>
      </c>
      <c r="F15" s="39" t="s">
        <v>163</v>
      </c>
      <c r="G15" s="39" t="s">
        <v>150</v>
      </c>
      <c r="H15" s="39" t="s">
        <v>164</v>
      </c>
      <c r="I15" s="38">
        <v>46055</v>
      </c>
      <c r="J15" s="132">
        <v>46142</v>
      </c>
      <c r="K15" s="365">
        <f>1/3</f>
        <v>0.33333333333333331</v>
      </c>
      <c r="L15" s="274">
        <f>1/13</f>
        <v>7.6923076923076927E-2</v>
      </c>
      <c r="M15" s="276"/>
      <c r="N15" s="270"/>
      <c r="O15" s="270"/>
      <c r="P15" s="367">
        <v>0</v>
      </c>
      <c r="Q15" s="272"/>
      <c r="R15" s="277">
        <f t="shared" si="1"/>
        <v>0.65517241379310343</v>
      </c>
      <c r="S15" s="276"/>
      <c r="T15" s="270"/>
      <c r="U15" s="270"/>
      <c r="V15" s="369">
        <v>0</v>
      </c>
      <c r="W15" s="272"/>
      <c r="X15" s="277">
        <f t="shared" si="5"/>
        <v>1</v>
      </c>
      <c r="Y15" s="276"/>
      <c r="Z15" s="270"/>
      <c r="AA15" s="270"/>
      <c r="AB15" s="369">
        <v>0</v>
      </c>
      <c r="AC15" s="272"/>
      <c r="AD15" s="277">
        <f t="shared" si="6"/>
        <v>1</v>
      </c>
      <c r="AE15" s="276"/>
      <c r="AF15" s="270"/>
      <c r="AG15" s="270"/>
      <c r="AH15" s="369">
        <v>0</v>
      </c>
      <c r="AI15" s="272"/>
      <c r="AJ15" s="277">
        <f t="shared" si="7"/>
        <v>1</v>
      </c>
    </row>
    <row r="16" spans="1:36" ht="42">
      <c r="A16" s="338"/>
      <c r="B16" s="337"/>
      <c r="C16" s="346"/>
      <c r="D16" s="41" t="s">
        <v>165</v>
      </c>
      <c r="E16" s="40" t="s">
        <v>166</v>
      </c>
      <c r="F16" s="43" t="s">
        <v>167</v>
      </c>
      <c r="G16" s="43" t="s">
        <v>150</v>
      </c>
      <c r="H16" s="43" t="s">
        <v>168</v>
      </c>
      <c r="I16" s="45">
        <v>46118</v>
      </c>
      <c r="J16" s="132">
        <v>46265</v>
      </c>
      <c r="K16" s="366"/>
      <c r="L16" s="274">
        <f t="shared" ref="L16:L24" si="8">1/13</f>
        <v>7.6923076923076927E-2</v>
      </c>
      <c r="M16" s="276"/>
      <c r="N16" s="270"/>
      <c r="O16" s="270"/>
      <c r="P16" s="367"/>
      <c r="Q16" s="272"/>
      <c r="R16" s="277">
        <f t="shared" si="1"/>
        <v>0</v>
      </c>
      <c r="S16" s="276"/>
      <c r="T16" s="270"/>
      <c r="U16" s="270"/>
      <c r="V16" s="370"/>
      <c r="W16" s="272"/>
      <c r="X16" s="277">
        <f t="shared" si="5"/>
        <v>0.57823129251700678</v>
      </c>
      <c r="Y16" s="276"/>
      <c r="Z16" s="270"/>
      <c r="AA16" s="270"/>
      <c r="AB16" s="370"/>
      <c r="AC16" s="272"/>
      <c r="AD16" s="277">
        <f t="shared" si="6"/>
        <v>1</v>
      </c>
      <c r="AE16" s="276"/>
      <c r="AF16" s="270"/>
      <c r="AG16" s="270"/>
      <c r="AH16" s="370"/>
      <c r="AI16" s="272"/>
      <c r="AJ16" s="277">
        <f t="shared" si="7"/>
        <v>1</v>
      </c>
    </row>
    <row r="17" spans="1:36" ht="142" customHeight="1">
      <c r="A17" s="345"/>
      <c r="B17" s="41" t="s">
        <v>169</v>
      </c>
      <c r="C17" s="39" t="s">
        <v>170</v>
      </c>
      <c r="D17" s="44" t="s">
        <v>80</v>
      </c>
      <c r="E17" s="40" t="s">
        <v>171</v>
      </c>
      <c r="F17" s="39" t="s">
        <v>172</v>
      </c>
      <c r="G17" s="43" t="s">
        <v>150</v>
      </c>
      <c r="H17" s="43" t="s">
        <v>135</v>
      </c>
      <c r="I17" s="45">
        <v>46055</v>
      </c>
      <c r="J17" s="133">
        <v>46203</v>
      </c>
      <c r="K17" s="366"/>
      <c r="L17" s="274">
        <f t="shared" si="8"/>
        <v>7.6923076923076927E-2</v>
      </c>
      <c r="M17" s="276"/>
      <c r="N17" s="270"/>
      <c r="O17" s="270"/>
      <c r="P17" s="367"/>
      <c r="Q17" s="272"/>
      <c r="R17" s="277">
        <f t="shared" si="1"/>
        <v>0.38513513513513514</v>
      </c>
      <c r="S17" s="276"/>
      <c r="T17" s="270"/>
      <c r="U17" s="270"/>
      <c r="V17" s="370"/>
      <c r="W17" s="272"/>
      <c r="X17" s="277">
        <f t="shared" si="5"/>
        <v>1</v>
      </c>
      <c r="Y17" s="276"/>
      <c r="Z17" s="270"/>
      <c r="AA17" s="270"/>
      <c r="AB17" s="370"/>
      <c r="AC17" s="272"/>
      <c r="AD17" s="277">
        <f t="shared" si="6"/>
        <v>1</v>
      </c>
      <c r="AE17" s="276"/>
      <c r="AF17" s="270"/>
      <c r="AG17" s="270"/>
      <c r="AH17" s="370"/>
      <c r="AI17" s="272"/>
      <c r="AJ17" s="277">
        <f t="shared" si="7"/>
        <v>1</v>
      </c>
    </row>
    <row r="18" spans="1:36" ht="42">
      <c r="A18" s="345"/>
      <c r="B18" s="337" t="s">
        <v>173</v>
      </c>
      <c r="C18" s="346" t="s">
        <v>174</v>
      </c>
      <c r="D18" s="41" t="s">
        <v>86</v>
      </c>
      <c r="E18" s="40" t="s">
        <v>175</v>
      </c>
      <c r="F18" s="39" t="s">
        <v>176</v>
      </c>
      <c r="G18" s="39" t="s">
        <v>150</v>
      </c>
      <c r="H18" s="39" t="s">
        <v>177</v>
      </c>
      <c r="I18" s="38">
        <v>46083</v>
      </c>
      <c r="J18" s="38">
        <v>46142</v>
      </c>
      <c r="K18" s="366"/>
      <c r="L18" s="274">
        <f t="shared" si="8"/>
        <v>7.6923076923076927E-2</v>
      </c>
      <c r="M18" s="276"/>
      <c r="N18" s="270"/>
      <c r="O18" s="270"/>
      <c r="P18" s="367"/>
      <c r="Q18" s="272"/>
      <c r="R18" s="277">
        <f t="shared" si="1"/>
        <v>0.49152542372881358</v>
      </c>
      <c r="S18" s="276"/>
      <c r="T18" s="270"/>
      <c r="U18" s="270"/>
      <c r="V18" s="370"/>
      <c r="W18" s="272"/>
      <c r="X18" s="277">
        <f t="shared" si="5"/>
        <v>1</v>
      </c>
      <c r="Y18" s="276"/>
      <c r="Z18" s="270"/>
      <c r="AA18" s="270"/>
      <c r="AB18" s="370"/>
      <c r="AC18" s="272"/>
      <c r="AD18" s="277">
        <f t="shared" si="6"/>
        <v>1</v>
      </c>
      <c r="AE18" s="276"/>
      <c r="AF18" s="270"/>
      <c r="AG18" s="270"/>
      <c r="AH18" s="370"/>
      <c r="AI18" s="272"/>
      <c r="AJ18" s="277">
        <f t="shared" si="7"/>
        <v>1</v>
      </c>
    </row>
    <row r="19" spans="1:36" ht="42">
      <c r="A19" s="345"/>
      <c r="B19" s="337"/>
      <c r="C19" s="346"/>
      <c r="D19" s="41" t="s">
        <v>178</v>
      </c>
      <c r="E19" s="40" t="s">
        <v>179</v>
      </c>
      <c r="F19" s="39" t="s">
        <v>180</v>
      </c>
      <c r="G19" s="39" t="s">
        <v>150</v>
      </c>
      <c r="H19" s="39" t="s">
        <v>177</v>
      </c>
      <c r="I19" s="38">
        <v>46118</v>
      </c>
      <c r="J19" s="38">
        <v>46171</v>
      </c>
      <c r="K19" s="366"/>
      <c r="L19" s="274">
        <f t="shared" si="8"/>
        <v>7.6923076923076927E-2</v>
      </c>
      <c r="M19" s="276"/>
      <c r="N19" s="270"/>
      <c r="O19" s="270"/>
      <c r="P19" s="367"/>
      <c r="Q19" s="272"/>
      <c r="R19" s="277">
        <f t="shared" si="1"/>
        <v>0</v>
      </c>
      <c r="S19" s="276"/>
      <c r="T19" s="270"/>
      <c r="U19" s="270"/>
      <c r="V19" s="370"/>
      <c r="W19" s="272"/>
      <c r="X19" s="277">
        <f t="shared" si="5"/>
        <v>1</v>
      </c>
      <c r="Y19" s="276"/>
      <c r="Z19" s="270"/>
      <c r="AA19" s="270"/>
      <c r="AB19" s="370"/>
      <c r="AC19" s="272"/>
      <c r="AD19" s="277">
        <f t="shared" si="6"/>
        <v>1</v>
      </c>
      <c r="AE19" s="276"/>
      <c r="AF19" s="270"/>
      <c r="AG19" s="270"/>
      <c r="AH19" s="370"/>
      <c r="AI19" s="272"/>
      <c r="AJ19" s="277">
        <f t="shared" si="7"/>
        <v>1</v>
      </c>
    </row>
    <row r="20" spans="1:36" ht="42">
      <c r="A20" s="345"/>
      <c r="B20" s="337"/>
      <c r="C20" s="346"/>
      <c r="D20" s="44" t="s">
        <v>181</v>
      </c>
      <c r="E20" s="49" t="s">
        <v>182</v>
      </c>
      <c r="F20" s="39" t="s">
        <v>183</v>
      </c>
      <c r="G20" s="39" t="s">
        <v>150</v>
      </c>
      <c r="H20" s="39" t="s">
        <v>177</v>
      </c>
      <c r="I20" s="38">
        <v>46146</v>
      </c>
      <c r="J20" s="38">
        <v>46234</v>
      </c>
      <c r="K20" s="366"/>
      <c r="L20" s="274">
        <f t="shared" si="8"/>
        <v>7.6923076923076927E-2</v>
      </c>
      <c r="M20" s="276"/>
      <c r="N20" s="270"/>
      <c r="O20" s="270"/>
      <c r="P20" s="367"/>
      <c r="Q20" s="272"/>
      <c r="R20" s="277">
        <f t="shared" si="1"/>
        <v>0</v>
      </c>
      <c r="S20" s="276"/>
      <c r="T20" s="270"/>
      <c r="U20" s="270"/>
      <c r="V20" s="370"/>
      <c r="W20" s="272"/>
      <c r="X20" s="277">
        <f t="shared" si="5"/>
        <v>0.64772727272727271</v>
      </c>
      <c r="Y20" s="276"/>
      <c r="Z20" s="270"/>
      <c r="AA20" s="270"/>
      <c r="AB20" s="370"/>
      <c r="AC20" s="272"/>
      <c r="AD20" s="277">
        <f t="shared" si="6"/>
        <v>1</v>
      </c>
      <c r="AE20" s="276"/>
      <c r="AF20" s="270"/>
      <c r="AG20" s="270"/>
      <c r="AH20" s="370"/>
      <c r="AI20" s="272"/>
      <c r="AJ20" s="277">
        <f t="shared" si="7"/>
        <v>1</v>
      </c>
    </row>
    <row r="21" spans="1:36" ht="140">
      <c r="A21" s="345"/>
      <c r="B21" s="41" t="s">
        <v>184</v>
      </c>
      <c r="C21" s="39" t="s">
        <v>185</v>
      </c>
      <c r="D21" s="48"/>
      <c r="E21" s="47"/>
      <c r="F21" s="39" t="s">
        <v>296</v>
      </c>
      <c r="G21" s="39" t="s">
        <v>150</v>
      </c>
      <c r="H21" s="39" t="s">
        <v>168</v>
      </c>
      <c r="I21" s="38">
        <v>46174</v>
      </c>
      <c r="J21" s="132">
        <v>46295</v>
      </c>
      <c r="K21" s="366"/>
      <c r="L21" s="274">
        <f t="shared" si="8"/>
        <v>7.6923076923076927E-2</v>
      </c>
      <c r="M21" s="276"/>
      <c r="N21" s="270"/>
      <c r="O21" s="270"/>
      <c r="P21" s="367"/>
      <c r="Q21" s="272"/>
      <c r="R21" s="277">
        <f t="shared" si="1"/>
        <v>0</v>
      </c>
      <c r="S21" s="276"/>
      <c r="T21" s="270"/>
      <c r="U21" s="270"/>
      <c r="V21" s="370"/>
      <c r="W21" s="272"/>
      <c r="X21" s="277">
        <f t="shared" si="5"/>
        <v>0.23966942148760331</v>
      </c>
      <c r="Y21" s="276"/>
      <c r="Z21" s="270"/>
      <c r="AA21" s="270"/>
      <c r="AB21" s="370"/>
      <c r="AC21" s="272"/>
      <c r="AD21" s="277">
        <f t="shared" si="6"/>
        <v>1</v>
      </c>
      <c r="AE21" s="276"/>
      <c r="AF21" s="270"/>
      <c r="AG21" s="270"/>
      <c r="AH21" s="370"/>
      <c r="AI21" s="272"/>
      <c r="AJ21" s="277">
        <f t="shared" si="7"/>
        <v>1</v>
      </c>
    </row>
    <row r="22" spans="1:36" ht="54.5" customHeight="1">
      <c r="A22" s="345"/>
      <c r="B22" s="350" t="s">
        <v>186</v>
      </c>
      <c r="C22" s="346" t="s">
        <v>187</v>
      </c>
      <c r="D22" s="44" t="s">
        <v>188</v>
      </c>
      <c r="E22" s="40" t="s">
        <v>189</v>
      </c>
      <c r="F22" s="46" t="s">
        <v>190</v>
      </c>
      <c r="G22" s="46" t="s">
        <v>54</v>
      </c>
      <c r="H22" s="46" t="s">
        <v>150</v>
      </c>
      <c r="I22" s="45">
        <v>46118</v>
      </c>
      <c r="J22" s="45">
        <v>46387</v>
      </c>
      <c r="K22" s="366"/>
      <c r="L22" s="274">
        <f t="shared" si="8"/>
        <v>7.6923076923076927E-2</v>
      </c>
      <c r="M22" s="276"/>
      <c r="N22" s="270"/>
      <c r="O22" s="270"/>
      <c r="P22" s="367"/>
      <c r="Q22" s="272"/>
      <c r="R22" s="277">
        <f t="shared" si="1"/>
        <v>0</v>
      </c>
      <c r="S22" s="276"/>
      <c r="T22" s="270"/>
      <c r="U22" s="270"/>
      <c r="V22" s="370"/>
      <c r="W22" s="272"/>
      <c r="X22" s="277">
        <f t="shared" si="5"/>
        <v>0.31598513011152418</v>
      </c>
      <c r="Y22" s="276"/>
      <c r="Z22" s="270"/>
      <c r="AA22" s="270"/>
      <c r="AB22" s="370"/>
      <c r="AC22" s="272"/>
      <c r="AD22" s="277">
        <f t="shared" si="6"/>
        <v>0.65799256505576209</v>
      </c>
      <c r="AE22" s="276"/>
      <c r="AF22" s="270"/>
      <c r="AG22" s="270"/>
      <c r="AH22" s="370"/>
      <c r="AI22" s="272"/>
      <c r="AJ22" s="277">
        <f t="shared" si="7"/>
        <v>1</v>
      </c>
    </row>
    <row r="23" spans="1:36" ht="56">
      <c r="A23" s="345"/>
      <c r="B23" s="350"/>
      <c r="C23" s="346"/>
      <c r="D23" s="41" t="s">
        <v>191</v>
      </c>
      <c r="E23" s="40" t="s">
        <v>192</v>
      </c>
      <c r="F23" s="42" t="s">
        <v>193</v>
      </c>
      <c r="G23" s="42" t="s">
        <v>150</v>
      </c>
      <c r="H23" s="42" t="s">
        <v>54</v>
      </c>
      <c r="I23" s="38">
        <v>46266</v>
      </c>
      <c r="J23" s="132">
        <v>46374</v>
      </c>
      <c r="K23" s="366"/>
      <c r="L23" s="274">
        <f t="shared" si="8"/>
        <v>7.6923076923076927E-2</v>
      </c>
      <c r="M23" s="276"/>
      <c r="N23" s="270"/>
      <c r="O23" s="270"/>
      <c r="P23" s="367"/>
      <c r="Q23" s="272"/>
      <c r="R23" s="277">
        <f t="shared" si="1"/>
        <v>0</v>
      </c>
      <c r="S23" s="276"/>
      <c r="T23" s="270"/>
      <c r="U23" s="270"/>
      <c r="V23" s="370"/>
      <c r="W23" s="272"/>
      <c r="X23" s="277">
        <f t="shared" si="5"/>
        <v>0</v>
      </c>
      <c r="Y23" s="276"/>
      <c r="Z23" s="270"/>
      <c r="AA23" s="270"/>
      <c r="AB23" s="370"/>
      <c r="AC23" s="272"/>
      <c r="AD23" s="277">
        <f t="shared" si="6"/>
        <v>0.26851851851851855</v>
      </c>
      <c r="AE23" s="276"/>
      <c r="AF23" s="270"/>
      <c r="AG23" s="270"/>
      <c r="AH23" s="370"/>
      <c r="AI23" s="272"/>
      <c r="AJ23" s="277">
        <f t="shared" si="7"/>
        <v>1</v>
      </c>
    </row>
    <row r="24" spans="1:36" ht="70">
      <c r="A24" s="345"/>
      <c r="B24" s="350"/>
      <c r="C24" s="346"/>
      <c r="D24" s="41" t="s">
        <v>194</v>
      </c>
      <c r="E24" s="40" t="s">
        <v>195</v>
      </c>
      <c r="F24" s="42" t="s">
        <v>196</v>
      </c>
      <c r="G24" s="42" t="s">
        <v>54</v>
      </c>
      <c r="H24" s="42" t="s">
        <v>150</v>
      </c>
      <c r="I24" s="38">
        <v>46125</v>
      </c>
      <c r="J24" s="38">
        <v>46387</v>
      </c>
      <c r="K24" s="366"/>
      <c r="L24" s="274">
        <f t="shared" si="8"/>
        <v>7.6923076923076927E-2</v>
      </c>
      <c r="M24" s="276"/>
      <c r="N24" s="270"/>
      <c r="O24" s="270"/>
      <c r="P24" s="367"/>
      <c r="Q24" s="272"/>
      <c r="R24" s="277">
        <f t="shared" si="1"/>
        <v>0</v>
      </c>
      <c r="S24" s="276"/>
      <c r="T24" s="270"/>
      <c r="U24" s="270"/>
      <c r="V24" s="370"/>
      <c r="W24" s="272"/>
      <c r="X24" s="277">
        <f t="shared" si="5"/>
        <v>0.29770992366412213</v>
      </c>
      <c r="Y24" s="276"/>
      <c r="Z24" s="270"/>
      <c r="AA24" s="270"/>
      <c r="AB24" s="370"/>
      <c r="AC24" s="272"/>
      <c r="AD24" s="277">
        <f t="shared" si="6"/>
        <v>0.64885496183206104</v>
      </c>
      <c r="AE24" s="276"/>
      <c r="AF24" s="270"/>
      <c r="AG24" s="270"/>
      <c r="AH24" s="370"/>
      <c r="AI24" s="272"/>
      <c r="AJ24" s="277">
        <f t="shared" si="7"/>
        <v>1</v>
      </c>
    </row>
    <row r="25" spans="1:36" ht="28">
      <c r="A25" s="345"/>
      <c r="B25" s="337" t="s">
        <v>197</v>
      </c>
      <c r="C25" s="338" t="s">
        <v>198</v>
      </c>
      <c r="D25" s="41" t="s">
        <v>199</v>
      </c>
      <c r="E25" s="40" t="s">
        <v>200</v>
      </c>
      <c r="F25" s="339" t="s">
        <v>201</v>
      </c>
      <c r="G25" s="339" t="s">
        <v>150</v>
      </c>
      <c r="H25" s="340"/>
      <c r="I25" s="349">
        <v>46174</v>
      </c>
      <c r="J25" s="336">
        <v>46265</v>
      </c>
      <c r="K25" s="366"/>
      <c r="L25" s="376">
        <f>1/13</f>
        <v>7.6923076923076927E-2</v>
      </c>
      <c r="M25" s="378"/>
      <c r="N25" s="379"/>
      <c r="O25" s="379"/>
      <c r="P25" s="367"/>
      <c r="Q25" s="367"/>
      <c r="R25" s="372">
        <f t="shared" si="1"/>
        <v>0</v>
      </c>
      <c r="S25" s="382"/>
      <c r="T25" s="380"/>
      <c r="U25" s="380"/>
      <c r="V25" s="370"/>
      <c r="W25" s="369"/>
      <c r="X25" s="372">
        <f t="shared" si="5"/>
        <v>0.31868131868131866</v>
      </c>
      <c r="Y25" s="382"/>
      <c r="Z25" s="380"/>
      <c r="AA25" s="380"/>
      <c r="AB25" s="370"/>
      <c r="AC25" s="369"/>
      <c r="AD25" s="372">
        <f t="shared" si="6"/>
        <v>1</v>
      </c>
      <c r="AE25" s="382"/>
      <c r="AF25" s="380"/>
      <c r="AG25" s="380"/>
      <c r="AH25" s="370"/>
      <c r="AI25" s="369"/>
      <c r="AJ25" s="372">
        <f t="shared" si="7"/>
        <v>1</v>
      </c>
    </row>
    <row r="26" spans="1:36" ht="31.5" customHeight="1">
      <c r="A26" s="345"/>
      <c r="B26" s="337"/>
      <c r="C26" s="338"/>
      <c r="D26" s="41" t="s">
        <v>202</v>
      </c>
      <c r="E26" s="40" t="s">
        <v>203</v>
      </c>
      <c r="F26" s="339"/>
      <c r="G26" s="339"/>
      <c r="H26" s="340"/>
      <c r="I26" s="349"/>
      <c r="J26" s="336"/>
      <c r="K26" s="366"/>
      <c r="L26" s="377"/>
      <c r="M26" s="378"/>
      <c r="N26" s="379"/>
      <c r="O26" s="379"/>
      <c r="P26" s="367"/>
      <c r="Q26" s="367"/>
      <c r="R26" s="373" t="e">
        <f t="shared" si="1"/>
        <v>#DIV/0!</v>
      </c>
      <c r="S26" s="383"/>
      <c r="T26" s="381"/>
      <c r="U26" s="381"/>
      <c r="V26" s="370"/>
      <c r="W26" s="371"/>
      <c r="X26" s="373" t="e">
        <f t="shared" si="5"/>
        <v>#DIV/0!</v>
      </c>
      <c r="Y26" s="383"/>
      <c r="Z26" s="381"/>
      <c r="AA26" s="381"/>
      <c r="AB26" s="370"/>
      <c r="AC26" s="371"/>
      <c r="AD26" s="373" t="e">
        <f t="shared" si="6"/>
        <v>#DIV/0!</v>
      </c>
      <c r="AE26" s="383"/>
      <c r="AF26" s="381"/>
      <c r="AG26" s="381"/>
      <c r="AH26" s="370"/>
      <c r="AI26" s="371"/>
      <c r="AJ26" s="373" t="e">
        <f t="shared" si="7"/>
        <v>#DIV/0!</v>
      </c>
    </row>
    <row r="27" spans="1:36" ht="46.5" customHeight="1">
      <c r="A27" s="345"/>
      <c r="B27" s="337" t="s">
        <v>204</v>
      </c>
      <c r="C27" s="338" t="s">
        <v>205</v>
      </c>
      <c r="D27" s="41" t="s">
        <v>206</v>
      </c>
      <c r="E27" s="40" t="s">
        <v>207</v>
      </c>
      <c r="F27" s="338" t="s">
        <v>208</v>
      </c>
      <c r="G27" s="338" t="s">
        <v>150</v>
      </c>
      <c r="H27" s="340"/>
      <c r="I27" s="38">
        <v>46174</v>
      </c>
      <c r="J27" s="132">
        <v>46265</v>
      </c>
      <c r="K27" s="366"/>
      <c r="L27" s="274">
        <f>1/13</f>
        <v>7.6923076923076927E-2</v>
      </c>
      <c r="M27" s="276"/>
      <c r="N27" s="270"/>
      <c r="O27" s="270"/>
      <c r="P27" s="367"/>
      <c r="Q27" s="272"/>
      <c r="R27" s="277">
        <f t="shared" si="1"/>
        <v>0</v>
      </c>
      <c r="S27" s="276"/>
      <c r="T27" s="270"/>
      <c r="U27" s="270"/>
      <c r="V27" s="370"/>
      <c r="W27" s="272"/>
      <c r="X27" s="277">
        <f t="shared" ref="X27:X28" si="9">MIN(IF(X$5-$I27&lt;0,0,(X$5-$I27)/($J27-$I27)),1)</f>
        <v>0.31868131868131866</v>
      </c>
      <c r="Y27" s="276"/>
      <c r="Z27" s="270"/>
      <c r="AA27" s="270"/>
      <c r="AB27" s="370"/>
      <c r="AC27" s="272"/>
      <c r="AD27" s="277">
        <f t="shared" ref="AD27:AD28" si="10">MIN(IF(AD$5-$I27&lt;0,0,(AD$5-$I27)/($J27-$I27)),1)</f>
        <v>1</v>
      </c>
      <c r="AE27" s="276"/>
      <c r="AF27" s="270"/>
      <c r="AG27" s="270"/>
      <c r="AH27" s="370"/>
      <c r="AI27" s="272"/>
      <c r="AJ27" s="277">
        <f t="shared" ref="AJ27:AJ28" si="11">MIN(IF(AJ$5-$I27&lt;0,0,(AJ$5-$I27)/($J27-$I27)),1)</f>
        <v>1</v>
      </c>
    </row>
    <row r="28" spans="1:36" ht="45.75" customHeight="1">
      <c r="A28" s="345"/>
      <c r="B28" s="337"/>
      <c r="C28" s="338"/>
      <c r="D28" s="41" t="s">
        <v>209</v>
      </c>
      <c r="E28" s="40" t="s">
        <v>210</v>
      </c>
      <c r="F28" s="338"/>
      <c r="G28" s="338"/>
      <c r="H28" s="340"/>
      <c r="I28" s="38">
        <v>46174</v>
      </c>
      <c r="J28" s="132">
        <v>46295</v>
      </c>
      <c r="K28" s="366"/>
      <c r="L28" s="274">
        <f>1/13</f>
        <v>7.6923076923076927E-2</v>
      </c>
      <c r="M28" s="276"/>
      <c r="N28" s="270"/>
      <c r="O28" s="270"/>
      <c r="P28" s="367"/>
      <c r="Q28" s="272"/>
      <c r="R28" s="277">
        <f t="shared" si="1"/>
        <v>0</v>
      </c>
      <c r="S28" s="276"/>
      <c r="T28" s="270"/>
      <c r="U28" s="270"/>
      <c r="V28" s="371"/>
      <c r="W28" s="272"/>
      <c r="X28" s="277">
        <f t="shared" si="9"/>
        <v>0.23966942148760331</v>
      </c>
      <c r="Y28" s="276"/>
      <c r="Z28" s="270"/>
      <c r="AA28" s="270"/>
      <c r="AB28" s="371"/>
      <c r="AC28" s="272"/>
      <c r="AD28" s="277">
        <f t="shared" si="10"/>
        <v>1</v>
      </c>
      <c r="AE28" s="276"/>
      <c r="AF28" s="270"/>
      <c r="AG28" s="270"/>
      <c r="AH28" s="371"/>
      <c r="AI28" s="272"/>
      <c r="AJ28" s="277">
        <f t="shared" si="11"/>
        <v>1</v>
      </c>
    </row>
    <row r="29" spans="1:36" ht="16" thickBot="1">
      <c r="K29" s="271">
        <f>K7+K13+K15</f>
        <v>0.99999999999999956</v>
      </c>
      <c r="M29" s="374" t="s">
        <v>284</v>
      </c>
      <c r="N29" s="375"/>
      <c r="O29" s="375"/>
      <c r="P29" s="278">
        <f>(P7*$K7)+(P13*$K13)+(P15*$K15)</f>
        <v>0</v>
      </c>
      <c r="Q29" s="279">
        <f>((Q7*$L7)+(Q8*$L8)+(Q9*$L9))*$K7+((Q10*$L10)+(Q11*$L11))*$K13+((Q13*$L13)+(Q14*$L14)+(Q15*$L15)+(Q16*$L16)+(Q17*$L17)+(Q18*$L18)+(Q19*$L19)+(Q20*$L20)+(Q21*$L21)+(Q22*$L22)+(Q23*$L23)+(Q24*$L24)+(Q25*$L25)+(Q27*$L27)+(Q28*$L28))*$K15</f>
        <v>0</v>
      </c>
      <c r="R29" s="280">
        <f>((R7*$L7)+(R8*$L8)+(R9*$L9))*$K7+((R10*$L10)+(R11*$L11))*$K13+((R13*$L13)+(R14*$L14)+(R15*$L15)+(R16*$L16)+(R17*$L17)+(R18*$L18)+(R19*$L19)+(R20*$L20)+(R21*$L21)+(R22*$L22)+(R23*$L23)+(R24*$L24)+(R25*$L25)+(R27*$L27)+(R28*$L28))*$K15</f>
        <v>0.20881795001122078</v>
      </c>
      <c r="S29" s="374" t="s">
        <v>284</v>
      </c>
      <c r="T29" s="375"/>
      <c r="U29" s="375"/>
      <c r="V29" s="278">
        <v>0</v>
      </c>
      <c r="W29" s="279">
        <f>((W7*$L7)+(W8*$L8)+(W9*$L9))*$K7+((W10*$L10)+(W11*$L11))*$K13+((W13*$L13)+(W14*$L14)+(W15*$L15)+(W16*$L16)+(W17*$L17)+(W18*$L18)+(W19*$L19)+(W20*$L20)+(W21*$L21)+(W22*$L22)+(W23*$L23)+(W24*$L24)+(W25*$L25)+(W27*$L27)+(W28*$L28))*$K15</f>
        <v>0</v>
      </c>
      <c r="X29" s="280">
        <f>((X7*$L7)+(X8*$L8)+(X9*$L9))*$K7+((X10*$L10)+(X11*$L11))*$K13+((X13*$L13)+(X14*$L14)+(X15*$L15)+(X16*$L16)+(X17*$L17)+(X18*$L18)+(X19*$L19)+(X20*$L20)+(X21*$L21)+(X22*$L22)+(X23*$L23)+(X24*$L24)+(X25*$L25)+(X27*$L27)+(X28*$L28))*$K15</f>
        <v>0.63476786721988521</v>
      </c>
      <c r="Y29" s="374" t="s">
        <v>284</v>
      </c>
      <c r="Z29" s="375"/>
      <c r="AA29" s="375"/>
      <c r="AB29" s="278">
        <f>(AB7*$K7)+(AB13*$K13)+(AB15*$K15)</f>
        <v>0</v>
      </c>
      <c r="AC29" s="279">
        <f>((AC7*$L7)+(AC8*$L8)+(AC9*$L9))*$K7+((AC10*$L10)+(AC11*$L11))*$K13+((AC13*$L13)+(AC14*$L14)+(AC15*$L15)+(AC16*$L16)+(AC17*$L17)+(AC18*$L18)+(AC19*$L19)+(AC20*$L20)+(AC21*$L21)+(AC22*$L22)+(AC23*$L23)+(AC24*$L24)+(AC25*$L25)+(AC27*$L27)+(AC28*$L28))*$K15</f>
        <v>0</v>
      </c>
      <c r="AD29" s="280">
        <f>((AD7*$L7)+(AD8*$L8)+(AD9*$L9))*$K7+((AD10*$L10)+(AD11*$L11))*$K13+((AD13*$L13)+(AD14*$L14)+(AD15*$L15)+(AD16*$L16)+(AD17*$L17)+(AD18*$L18)+(AD19*$L19)+(AD20*$L20)+(AD21*$L21)+(AD22*$L22)+(AD23*$L23)+(AD24*$L24)+(AD25*$L25)+(AD27*$L27)+(AD28*$L28))*$K15</f>
        <v>0.92795999162182152</v>
      </c>
      <c r="AE29" s="374" t="s">
        <v>284</v>
      </c>
      <c r="AF29" s="375"/>
      <c r="AG29" s="375"/>
      <c r="AH29" s="278">
        <f>(AH7*$K7)+(AH13*$K13)+(AH15*$K15)</f>
        <v>0</v>
      </c>
      <c r="AI29" s="279">
        <f>((AI7*$L7)+(AI8*$L8)+(AI9*$L9))*$K7+((AI10*$L10)+(AI11*$L11))*$K13+((AI13*$L13)+(AI14*$L14)+(AI15*$L15)+(AI16*$L16)+(AI17*$L17)+(AI18*$L18)+(AI19*$L19)+(AI20*$L20)+(AI21*$L21)+(AI22*$L22)+(AI23*$L23)+(AI24*$L24)+(AI25*$L25)+(AI27*$L27)+(AI28*$L28))*$K15</f>
        <v>0</v>
      </c>
      <c r="AJ29" s="280">
        <f>((AJ7*$L7)+(AJ8*$L8)+(AJ9*$L9))*$K7+((AJ10*$L10)+(AJ11*$L11))*$K13+((AJ13*$L13)+(AJ14*$L14)+(AJ15*$L15)+(AJ16*$L16)+(AJ17*$L17)+(AJ18*$L18)+(AJ19*$L19)+(AJ20*$L20)+(AJ21*$L21)+(AJ22*$L22)+(AJ23*$L23)+(AJ24*$L24)+(AJ25*$L25)+(AJ27*$L27)+(AJ28*$L28))*$K15</f>
        <v>0.99999999999999956</v>
      </c>
    </row>
  </sheetData>
  <sheetProtection algorithmName="SHA-512" hashValue="gR1Gx3rjkAauHw+tbamLmH7QA5lWt9QgR47+eXceZTeY0Ks1Tl6D0wZ7XJJ9fOh4B9G30R0YOzlrUC8JK86/FA==" saltValue="swVOFW0A+ciWm1RC6wGQxw==" spinCount="100000" sheet="1" objects="1" scenarios="1"/>
  <autoFilter ref="A6:J29" xr:uid="{0D9B1C5A-A05F-499A-A6FD-F68551B012B8}">
    <filterColumn colId="1" showButton="0"/>
    <filterColumn colId="3" showButton="0"/>
  </autoFilter>
  <mergeCells count="110">
    <mergeCell ref="AJ11:AJ12"/>
    <mergeCell ref="S25:S26"/>
    <mergeCell ref="T25:T26"/>
    <mergeCell ref="U25:U26"/>
    <mergeCell ref="W25:W26"/>
    <mergeCell ref="X25:X26"/>
    <mergeCell ref="Y25:Y26"/>
    <mergeCell ref="Z25:Z26"/>
    <mergeCell ref="AA25:AA26"/>
    <mergeCell ref="AC25:AC26"/>
    <mergeCell ref="AD25:AD26"/>
    <mergeCell ref="AE25:AE26"/>
    <mergeCell ref="AF25:AF26"/>
    <mergeCell ref="AG25:AG26"/>
    <mergeCell ref="AI25:AI26"/>
    <mergeCell ref="AJ25:AJ26"/>
    <mergeCell ref="AH13:AH14"/>
    <mergeCell ref="AH15:AH28"/>
    <mergeCell ref="S11:S12"/>
    <mergeCell ref="T11:T12"/>
    <mergeCell ref="U11:U12"/>
    <mergeCell ref="W11:W12"/>
    <mergeCell ref="X11:X12"/>
    <mergeCell ref="Y11:Y12"/>
    <mergeCell ref="S29:U29"/>
    <mergeCell ref="Y29:AA29"/>
    <mergeCell ref="AE29:AG29"/>
    <mergeCell ref="K13:K14"/>
    <mergeCell ref="K15:K28"/>
    <mergeCell ref="M29:O29"/>
    <mergeCell ref="P7:P12"/>
    <mergeCell ref="P13:P14"/>
    <mergeCell ref="P15:P28"/>
    <mergeCell ref="L11:L12"/>
    <mergeCell ref="M11:M12"/>
    <mergeCell ref="N11:N12"/>
    <mergeCell ref="O11:O12"/>
    <mergeCell ref="L25:L26"/>
    <mergeCell ref="M25:M26"/>
    <mergeCell ref="N25:N26"/>
    <mergeCell ref="O25:O26"/>
    <mergeCell ref="Z11:Z12"/>
    <mergeCell ref="AA11:AA12"/>
    <mergeCell ref="AC11:AC12"/>
    <mergeCell ref="AD11:AD12"/>
    <mergeCell ref="AE11:AE12"/>
    <mergeCell ref="AF11:AF12"/>
    <mergeCell ref="AG11:AG12"/>
    <mergeCell ref="AE5:AI5"/>
    <mergeCell ref="K7:K12"/>
    <mergeCell ref="Q11:Q12"/>
    <mergeCell ref="R11:R12"/>
    <mergeCell ref="V7:V12"/>
    <mergeCell ref="AH7:AH12"/>
    <mergeCell ref="AI11:AI12"/>
    <mergeCell ref="Q25:Q26"/>
    <mergeCell ref="R25:R26"/>
    <mergeCell ref="V13:V14"/>
    <mergeCell ref="V15:V28"/>
    <mergeCell ref="AB7:AB12"/>
    <mergeCell ref="AB13:AB14"/>
    <mergeCell ref="AB15:AB28"/>
    <mergeCell ref="A3:A4"/>
    <mergeCell ref="B3:C4"/>
    <mergeCell ref="D3:E4"/>
    <mergeCell ref="F3:F4"/>
    <mergeCell ref="G3:H4"/>
    <mergeCell ref="C18:C20"/>
    <mergeCell ref="M5:Q5"/>
    <mergeCell ref="S5:W5"/>
    <mergeCell ref="Y5:AC5"/>
    <mergeCell ref="B1:H2"/>
    <mergeCell ref="I1:J2"/>
    <mergeCell ref="I3:J3"/>
    <mergeCell ref="D11:D12"/>
    <mergeCell ref="B5:C5"/>
    <mergeCell ref="D5:E5"/>
    <mergeCell ref="G5:H5"/>
    <mergeCell ref="B6:C6"/>
    <mergeCell ref="D6:E6"/>
    <mergeCell ref="B9:B10"/>
    <mergeCell ref="C9:C10"/>
    <mergeCell ref="B11:B12"/>
    <mergeCell ref="C11:C12"/>
    <mergeCell ref="F11:F12"/>
    <mergeCell ref="G11:G12"/>
    <mergeCell ref="H11:H12"/>
    <mergeCell ref="J25:J26"/>
    <mergeCell ref="B25:B26"/>
    <mergeCell ref="C25:C26"/>
    <mergeCell ref="F25:F26"/>
    <mergeCell ref="G25:G26"/>
    <mergeCell ref="H25:H26"/>
    <mergeCell ref="J11:J12"/>
    <mergeCell ref="E11:E12"/>
    <mergeCell ref="A15:A28"/>
    <mergeCell ref="B15:B16"/>
    <mergeCell ref="C15:C16"/>
    <mergeCell ref="B18:B20"/>
    <mergeCell ref="B27:B28"/>
    <mergeCell ref="C27:C28"/>
    <mergeCell ref="F27:F28"/>
    <mergeCell ref="G27:G28"/>
    <mergeCell ref="H27:H28"/>
    <mergeCell ref="I11:I12"/>
    <mergeCell ref="A13:A14"/>
    <mergeCell ref="A7:A12"/>
    <mergeCell ref="I25:I26"/>
    <mergeCell ref="B22:B24"/>
    <mergeCell ref="C22:C24"/>
  </mergeCells>
  <conditionalFormatting sqref="Q7:Q28">
    <cfRule type="containsBlanks" dxfId="15" priority="13">
      <formula>LEN(TRIM(Q7))=0</formula>
    </cfRule>
    <cfRule type="expression" dxfId="14" priority="14">
      <formula>(Q7&gt;=(R7*0.9))</formula>
    </cfRule>
    <cfRule type="expression" dxfId="13" priority="15">
      <formula>AND(Q7&lt;(R7*0.9),Q7&gt;(R7*0.75))</formula>
    </cfRule>
    <cfRule type="expression" dxfId="12" priority="16">
      <formula>(Q7&lt;=(R7*0.75))</formula>
    </cfRule>
  </conditionalFormatting>
  <conditionalFormatting sqref="W7:W28">
    <cfRule type="containsBlanks" dxfId="11" priority="9">
      <formula>LEN(TRIM(W7))=0</formula>
    </cfRule>
    <cfRule type="expression" dxfId="10" priority="10">
      <formula>(W7&gt;=(X7*0.9))</formula>
    </cfRule>
    <cfRule type="expression" dxfId="9" priority="11">
      <formula>AND(W7&lt;(X7*0.9),W7&gt;(X7*0.75))</formula>
    </cfRule>
    <cfRule type="expression" dxfId="8" priority="12">
      <formula>(W7&lt;=(X7*0.75))</formula>
    </cfRule>
  </conditionalFormatting>
  <conditionalFormatting sqref="AC7:AC28">
    <cfRule type="containsBlanks" dxfId="7" priority="5">
      <formula>LEN(TRIM(AC7))=0</formula>
    </cfRule>
    <cfRule type="expression" dxfId="6" priority="6">
      <formula>(AC7&gt;=(AD7*0.9))</formula>
    </cfRule>
    <cfRule type="expression" dxfId="5" priority="7">
      <formula>AND(AC7&lt;(AD7*0.9),AC7&gt;(AD7*0.75))</formula>
    </cfRule>
    <cfRule type="expression" dxfId="4" priority="18">
      <formula>(AC7&lt;=(AD7*0.75))</formula>
    </cfRule>
  </conditionalFormatting>
  <conditionalFormatting sqref="AI7:AI28">
    <cfRule type="containsBlanks" dxfId="3" priority="1">
      <formula>LEN(TRIM(AI7))=0</formula>
    </cfRule>
    <cfRule type="expression" dxfId="2" priority="2">
      <formula>(AI7&gt;=(AJ7*0.9))</formula>
    </cfRule>
    <cfRule type="expression" dxfId="1" priority="3">
      <formula>AND(AI7&lt;(AJ7*0.9),AI7&gt;(AJ*0.75))</formula>
    </cfRule>
    <cfRule type="expression" dxfId="0" priority="4">
      <formula>(AI7&lt;=(AJ7*0.75))</formula>
    </cfRule>
  </conditionalFormatting>
  <dataValidations count="6">
    <dataValidation allowBlank="1" showInputMessage="1" showErrorMessage="1" promptTitle="Avance real actividad" prompt="Reportar el avance real cuantitativo y acumulado de la actividad" sqref="AC6 Q6 W6 AI6" xr:uid="{4CA71198-A68D-2C4A-95B9-904C0F3F7DF4}"/>
    <dataValidation allowBlank="1" showInputMessage="1" showErrorMessage="1" promptTitle="Avance real acumulado acción" prompt="Reportar el avance real cuantitativo y acumulado de la acción " sqref="AB6 P6 AH6 V6" xr:uid="{A18A6059-B9AC-7B49-A194-F7F8E5C33681}"/>
    <dataValidation allowBlank="1" showInputMessage="1" showErrorMessage="1" promptTitle="Valdiación OAP" prompt="Se insluye una breve descripción del avance realizado por OAP a las evidencias, análisis cualitativo, análisis cuantitativo. " sqref="U6 AG6 O6 AA6" xr:uid="{3F18A468-A120-0D4A-BB27-2838C7122D15}"/>
    <dataValidation allowBlank="1" showInputMessage="1" showErrorMessage="1" promptTitle="Análisis Cualitativo" prompt="Se debe describir la gestión realizada durante el periodo reportado fechas, actividades relevante  y en caso de que aplique que falta para cumplir el 100%" sqref="T6 AF6 Z6 N6" xr:uid="{0B61A855-80F2-1946-B8B7-50BBE88FC0B8}"/>
    <dataValidation allowBlank="1" showInputMessage="1" showErrorMessage="1" promptTitle="Evidencia" prompt="Relacionar el nombre de la evidencia incluida en la carpeta compartida por la OAP. que permita validar el cumplimiento de la actividad: EV1 XXXXX , EV2 XXXXXXX (Nombres cortos) _x000a_ " sqref="S6 AE6 Y6 M6" xr:uid="{567D1DD3-AF0C-EA40-A865-EC89397829BE}"/>
    <dataValidation allowBlank="1" showInputMessage="1" showErrorMessage="1" promptTitle="Avance esperado actividad" prompt="Se visualiza el avance esperado cuantitativo de la actividad_x000a_" sqref="R6 AJ6 AD6 X6" xr:uid="{B82131BE-E35C-2E4E-B7BC-DC94EC6E16A9}"/>
  </dataValidations>
  <pageMargins left="0.7" right="0.7" top="0.75" bottom="0.75" header="0.3" footer="0.3"/>
  <pageSetup orientation="portrait" horizontalDpi="4294967292"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8F0FC9-104C-A746-9930-1E04B4582DE2}">
  <sheetPr>
    <tabColor theme="9" tint="-0.499984740745262"/>
  </sheetPr>
  <dimension ref="B3:AZ42"/>
  <sheetViews>
    <sheetView showGridLines="0" topLeftCell="S1" zoomScale="30" zoomScaleNormal="100" workbookViewId="0">
      <selection activeCell="A22" sqref="A22"/>
    </sheetView>
  </sheetViews>
  <sheetFormatPr baseColWidth="10" defaultColWidth="11.5" defaultRowHeight="15"/>
  <cols>
    <col min="2" max="2" width="7.83203125" customWidth="1"/>
    <col min="3" max="3" width="31.83203125" style="58" customWidth="1"/>
    <col min="4" max="4" width="79" style="56" customWidth="1"/>
    <col min="5" max="5" width="51.1640625" style="56" customWidth="1"/>
    <col min="6" max="6" width="26.5" style="56" customWidth="1"/>
    <col min="7" max="7" width="46.5" style="56" customWidth="1"/>
    <col min="8" max="8" width="26.5" style="57" customWidth="1"/>
    <col min="9" max="9" width="29.5" style="56" customWidth="1"/>
    <col min="10" max="10" width="19.5" style="56" bestFit="1" customWidth="1"/>
    <col min="11" max="11" width="19.1640625" style="56" customWidth="1"/>
    <col min="12" max="12" width="22.1640625" style="56" customWidth="1"/>
    <col min="13" max="13" width="21.6640625" customWidth="1"/>
    <col min="14" max="14" width="59.1640625" customWidth="1"/>
    <col min="15" max="15" width="28.1640625" customWidth="1"/>
    <col min="16" max="16" width="39.33203125" customWidth="1"/>
    <col min="17" max="17" width="35.1640625" customWidth="1"/>
    <col min="18" max="19" width="25.5" customWidth="1"/>
    <col min="20" max="20" width="24.83203125" customWidth="1"/>
    <col min="21" max="21" width="37.33203125" customWidth="1"/>
    <col min="22" max="22" width="15.5" customWidth="1"/>
    <col min="23" max="23" width="27.5" customWidth="1"/>
    <col min="24" max="24" width="30.83203125" customWidth="1"/>
    <col min="25" max="25" width="26.1640625" customWidth="1"/>
    <col min="26" max="26" width="27.83203125" customWidth="1"/>
    <col min="28" max="28" width="20" customWidth="1"/>
    <col min="29" max="29" width="21.5" customWidth="1"/>
    <col min="30" max="30" width="37" customWidth="1"/>
    <col min="31" max="31" width="16.5" customWidth="1"/>
    <col min="32" max="33" width="30.1640625" customWidth="1"/>
    <col min="34" max="34" width="17.5" customWidth="1"/>
    <col min="35" max="35" width="19.6640625" customWidth="1"/>
    <col min="37" max="37" width="21.5" customWidth="1"/>
    <col min="38" max="38" width="20" customWidth="1"/>
    <col min="39" max="39" width="39.33203125" customWidth="1"/>
    <col min="40" max="40" width="17.5" customWidth="1"/>
    <col min="41" max="42" width="29.5" customWidth="1"/>
    <col min="43" max="43" width="28.6640625" customWidth="1"/>
    <col min="44" max="44" width="18.33203125" customWidth="1"/>
    <col min="46" max="46" width="17.1640625" customWidth="1"/>
    <col min="47" max="47" width="18.5" customWidth="1"/>
    <col min="48" max="48" width="25.33203125" customWidth="1"/>
    <col min="50" max="50" width="19.1640625" customWidth="1"/>
    <col min="51" max="51" width="20.5" customWidth="1"/>
    <col min="52" max="52" width="49.5" customWidth="1"/>
  </cols>
  <sheetData>
    <row r="3" spans="3:10">
      <c r="C3" s="431"/>
    </row>
    <row r="4" spans="3:10">
      <c r="C4" s="431"/>
    </row>
    <row r="5" spans="3:10">
      <c r="C5" s="431"/>
    </row>
    <row r="6" spans="3:10">
      <c r="C6" s="431"/>
    </row>
    <row r="8" spans="3:10" ht="16" thickBot="1"/>
    <row r="9" spans="3:10" ht="16" thickBot="1">
      <c r="C9" s="441" t="s">
        <v>211</v>
      </c>
      <c r="D9" s="442"/>
      <c r="E9" s="449" t="s">
        <v>212</v>
      </c>
      <c r="F9" s="450"/>
      <c r="G9" s="450"/>
      <c r="H9" s="450"/>
      <c r="I9" s="450"/>
      <c r="J9" s="451"/>
    </row>
    <row r="10" spans="3:10" ht="16" thickBot="1">
      <c r="C10" s="129"/>
      <c r="D10" s="129"/>
      <c r="E10" s="129"/>
      <c r="F10" s="129"/>
      <c r="G10" s="129"/>
      <c r="H10" s="129"/>
      <c r="I10" s="129"/>
      <c r="J10" s="129"/>
    </row>
    <row r="11" spans="3:10">
      <c r="C11" s="441" t="s">
        <v>213</v>
      </c>
      <c r="D11" s="442"/>
      <c r="E11" s="443" t="s">
        <v>214</v>
      </c>
      <c r="F11" s="444"/>
      <c r="G11" s="444"/>
      <c r="H11" s="444"/>
      <c r="I11" s="444"/>
      <c r="J11" s="445"/>
    </row>
    <row r="12" spans="3:10" ht="16" thickBot="1">
      <c r="C12" s="442"/>
      <c r="D12" s="442"/>
      <c r="E12" s="446"/>
      <c r="F12" s="447"/>
      <c r="G12" s="447"/>
      <c r="H12" s="447"/>
      <c r="I12" s="447"/>
      <c r="J12" s="448"/>
    </row>
    <row r="13" spans="3:10" ht="16" thickBot="1">
      <c r="C13" s="130"/>
      <c r="D13" s="130"/>
      <c r="E13" s="129"/>
      <c r="F13" s="129"/>
      <c r="G13" s="129"/>
      <c r="H13" s="129"/>
      <c r="I13" s="129"/>
      <c r="J13" s="129"/>
    </row>
    <row r="14" spans="3:10">
      <c r="C14" s="441" t="s">
        <v>215</v>
      </c>
      <c r="D14" s="442"/>
      <c r="E14" s="443" t="s">
        <v>216</v>
      </c>
      <c r="F14" s="444"/>
      <c r="G14" s="444"/>
      <c r="H14" s="444"/>
      <c r="I14" s="444"/>
      <c r="J14" s="445"/>
    </row>
    <row r="15" spans="3:10">
      <c r="C15" s="442"/>
      <c r="D15" s="442"/>
      <c r="E15" s="452"/>
      <c r="F15" s="453"/>
      <c r="G15" s="453"/>
      <c r="H15" s="453"/>
      <c r="I15" s="453"/>
      <c r="J15" s="454"/>
    </row>
    <row r="16" spans="3:10" ht="16" thickBot="1">
      <c r="C16" s="442"/>
      <c r="D16" s="442"/>
      <c r="E16" s="446"/>
      <c r="F16" s="447"/>
      <c r="G16" s="447"/>
      <c r="H16" s="447"/>
      <c r="I16" s="447"/>
      <c r="J16" s="448"/>
    </row>
    <row r="17" spans="2:52" ht="16" thickBot="1">
      <c r="C17" s="130"/>
      <c r="D17" s="130"/>
      <c r="E17" s="129"/>
      <c r="F17" s="129"/>
      <c r="G17" s="129"/>
      <c r="H17" s="129"/>
      <c r="I17" s="129"/>
      <c r="J17" s="129"/>
    </row>
    <row r="18" spans="2:52">
      <c r="C18" s="441" t="s">
        <v>217</v>
      </c>
      <c r="D18" s="442"/>
      <c r="E18" s="443" t="s">
        <v>218</v>
      </c>
      <c r="F18" s="444"/>
      <c r="G18" s="444"/>
      <c r="H18" s="444"/>
      <c r="I18" s="444"/>
      <c r="J18" s="445"/>
    </row>
    <row r="19" spans="2:52" ht="16" thickBot="1">
      <c r="C19" s="442"/>
      <c r="D19" s="442"/>
      <c r="E19" s="446"/>
      <c r="F19" s="447"/>
      <c r="G19" s="447"/>
      <c r="H19" s="447"/>
      <c r="I19" s="447"/>
      <c r="J19" s="448"/>
    </row>
    <row r="20" spans="2:52">
      <c r="C20"/>
      <c r="D20"/>
      <c r="E20" s="128"/>
      <c r="F20" s="128"/>
      <c r="G20" s="128"/>
      <c r="H20" s="128"/>
      <c r="I20" s="128"/>
      <c r="J20" s="128"/>
    </row>
    <row r="21" spans="2:52">
      <c r="C21"/>
      <c r="D21"/>
      <c r="E21" s="128"/>
      <c r="F21" s="128"/>
      <c r="G21" s="128"/>
      <c r="H21" s="128"/>
      <c r="I21" s="128"/>
      <c r="J21" s="128"/>
    </row>
    <row r="22" spans="2:52" ht="16" thickBot="1">
      <c r="C22"/>
      <c r="D22"/>
      <c r="E22" s="128"/>
      <c r="F22" s="128"/>
      <c r="G22" s="128"/>
      <c r="H22" s="128"/>
      <c r="I22" s="128"/>
      <c r="J22" s="128"/>
    </row>
    <row r="23" spans="2:52" ht="17.25" customHeight="1" thickBot="1">
      <c r="C23"/>
      <c r="D23"/>
      <c r="E23" s="128"/>
      <c r="F23" s="128"/>
      <c r="G23" s="128"/>
      <c r="H23" s="128"/>
      <c r="I23" s="128"/>
      <c r="J23" s="128"/>
      <c r="M23" s="384" t="s">
        <v>219</v>
      </c>
      <c r="N23" s="385"/>
      <c r="O23" s="385"/>
      <c r="P23" s="385"/>
      <c r="Q23" s="385"/>
      <c r="R23" s="385"/>
      <c r="S23" s="385"/>
      <c r="T23" s="385"/>
      <c r="U23" s="385"/>
      <c r="V23" s="384" t="s">
        <v>220</v>
      </c>
      <c r="W23" s="385"/>
      <c r="X23" s="385"/>
      <c r="Y23" s="385"/>
      <c r="Z23" s="385"/>
      <c r="AA23" s="385"/>
      <c r="AB23" s="385"/>
      <c r="AC23" s="385"/>
      <c r="AD23" s="385"/>
      <c r="AE23" s="384" t="s">
        <v>221</v>
      </c>
      <c r="AF23" s="385"/>
      <c r="AG23" s="385"/>
      <c r="AH23" s="385"/>
      <c r="AI23" s="385"/>
      <c r="AJ23" s="385"/>
      <c r="AK23" s="385"/>
      <c r="AL23" s="385"/>
      <c r="AM23" s="385"/>
      <c r="AN23" s="384" t="s">
        <v>222</v>
      </c>
      <c r="AO23" s="385"/>
      <c r="AP23" s="385"/>
      <c r="AQ23" s="385"/>
      <c r="AR23" s="385"/>
      <c r="AS23" s="385"/>
      <c r="AT23" s="385"/>
      <c r="AU23" s="385"/>
      <c r="AV23" s="385"/>
      <c r="AW23" s="385"/>
      <c r="AX23" s="385"/>
      <c r="AY23" s="385"/>
      <c r="AZ23" s="386"/>
    </row>
    <row r="24" spans="2:52" ht="27.75" customHeight="1" thickBot="1">
      <c r="C24"/>
      <c r="D24"/>
      <c r="E24" s="128"/>
      <c r="F24" s="128"/>
      <c r="G24" s="128"/>
      <c r="H24" s="128"/>
      <c r="I24" s="128"/>
      <c r="J24" s="128"/>
      <c r="M24" s="387" t="s">
        <v>223</v>
      </c>
      <c r="N24" s="388"/>
      <c r="O24" s="388"/>
      <c r="P24" s="388"/>
      <c r="Q24" s="389"/>
      <c r="R24" s="390" t="s">
        <v>224</v>
      </c>
      <c r="S24" s="391"/>
      <c r="T24" s="391"/>
      <c r="U24" s="392"/>
      <c r="V24" s="387" t="s">
        <v>223</v>
      </c>
      <c r="W24" s="388"/>
      <c r="X24" s="388"/>
      <c r="Y24" s="388"/>
      <c r="Z24" s="389"/>
      <c r="AA24" s="390" t="s">
        <v>224</v>
      </c>
      <c r="AB24" s="391"/>
      <c r="AC24" s="391"/>
      <c r="AD24" s="392"/>
      <c r="AE24" s="387" t="s">
        <v>223</v>
      </c>
      <c r="AF24" s="388"/>
      <c r="AG24" s="388"/>
      <c r="AH24" s="388"/>
      <c r="AI24" s="389"/>
      <c r="AJ24" s="390" t="s">
        <v>224</v>
      </c>
      <c r="AK24" s="391"/>
      <c r="AL24" s="391"/>
      <c r="AM24" s="392"/>
      <c r="AN24" s="387" t="s">
        <v>223</v>
      </c>
      <c r="AO24" s="388"/>
      <c r="AP24" s="388"/>
      <c r="AQ24" s="388"/>
      <c r="AR24" s="389"/>
      <c r="AS24" s="390" t="s">
        <v>224</v>
      </c>
      <c r="AT24" s="391"/>
      <c r="AU24" s="391"/>
      <c r="AV24" s="392"/>
      <c r="AW24" s="393" t="s">
        <v>225</v>
      </c>
      <c r="AX24" s="394"/>
      <c r="AY24" s="394"/>
      <c r="AZ24" s="395"/>
    </row>
    <row r="25" spans="2:52" s="125" customFormat="1" ht="120.75" customHeight="1" thickBot="1">
      <c r="B25" s="127" t="s">
        <v>226</v>
      </c>
      <c r="C25" s="127" t="s">
        <v>227</v>
      </c>
      <c r="D25" s="127" t="s">
        <v>228</v>
      </c>
      <c r="E25" s="127" t="s">
        <v>229</v>
      </c>
      <c r="F25" s="127" t="s">
        <v>230</v>
      </c>
      <c r="G25" s="127" t="s">
        <v>231</v>
      </c>
      <c r="H25" s="127" t="s">
        <v>232</v>
      </c>
      <c r="I25" s="127" t="s">
        <v>233</v>
      </c>
      <c r="J25" s="127" t="s">
        <v>13</v>
      </c>
      <c r="K25" s="127" t="s">
        <v>234</v>
      </c>
      <c r="L25" s="127" t="s">
        <v>235</v>
      </c>
      <c r="M25" s="112" t="s">
        <v>236</v>
      </c>
      <c r="N25" s="111" t="s">
        <v>237</v>
      </c>
      <c r="O25" s="106" t="s">
        <v>238</v>
      </c>
      <c r="P25" s="126" t="s">
        <v>239</v>
      </c>
      <c r="Q25" s="110" t="s">
        <v>240</v>
      </c>
      <c r="R25" s="109" t="s">
        <v>241</v>
      </c>
      <c r="S25" s="104" t="s">
        <v>242</v>
      </c>
      <c r="T25" s="104" t="s">
        <v>243</v>
      </c>
      <c r="U25" s="114" t="s">
        <v>244</v>
      </c>
      <c r="V25" s="112" t="s">
        <v>236</v>
      </c>
      <c r="W25" s="111" t="s">
        <v>237</v>
      </c>
      <c r="X25" s="106" t="s">
        <v>238</v>
      </c>
      <c r="Y25" s="126" t="s">
        <v>239</v>
      </c>
      <c r="Z25" s="110" t="s">
        <v>240</v>
      </c>
      <c r="AA25" s="109" t="s">
        <v>241</v>
      </c>
      <c r="AB25" s="104" t="s">
        <v>242</v>
      </c>
      <c r="AC25" s="104" t="s">
        <v>243</v>
      </c>
      <c r="AD25" s="103" t="s">
        <v>244</v>
      </c>
      <c r="AE25" s="112" t="s">
        <v>236</v>
      </c>
      <c r="AF25" s="111" t="s">
        <v>237</v>
      </c>
      <c r="AG25" s="106" t="s">
        <v>238</v>
      </c>
      <c r="AH25" s="126" t="s">
        <v>239</v>
      </c>
      <c r="AI25" s="110" t="s">
        <v>240</v>
      </c>
      <c r="AJ25" s="109" t="s">
        <v>241</v>
      </c>
      <c r="AK25" s="104" t="s">
        <v>242</v>
      </c>
      <c r="AL25" s="104" t="s">
        <v>243</v>
      </c>
      <c r="AM25" s="103" t="s">
        <v>244</v>
      </c>
      <c r="AN25" s="108" t="s">
        <v>236</v>
      </c>
      <c r="AO25" s="107" t="s">
        <v>237</v>
      </c>
      <c r="AP25" s="106" t="s">
        <v>238</v>
      </c>
      <c r="AQ25" s="126" t="s">
        <v>239</v>
      </c>
      <c r="AR25" s="105" t="s">
        <v>240</v>
      </c>
      <c r="AS25" s="104" t="s">
        <v>241</v>
      </c>
      <c r="AT25" s="104" t="s">
        <v>242</v>
      </c>
      <c r="AU25" s="104" t="s">
        <v>243</v>
      </c>
      <c r="AV25" s="103" t="s">
        <v>244</v>
      </c>
      <c r="AW25" s="102" t="s">
        <v>245</v>
      </c>
      <c r="AX25" s="102" t="s">
        <v>242</v>
      </c>
      <c r="AY25" s="102" t="s">
        <v>246</v>
      </c>
      <c r="AZ25" s="101" t="s">
        <v>244</v>
      </c>
    </row>
    <row r="26" spans="2:52" ht="57.75" customHeight="1">
      <c r="B26" s="407">
        <v>1</v>
      </c>
      <c r="C26" s="413" t="s">
        <v>247</v>
      </c>
      <c r="D26" s="410" t="s">
        <v>248</v>
      </c>
      <c r="E26" s="419" t="s">
        <v>249</v>
      </c>
      <c r="F26" s="428" t="s">
        <v>250</v>
      </c>
      <c r="G26" s="419" t="s">
        <v>251</v>
      </c>
      <c r="H26" s="419" t="s">
        <v>252</v>
      </c>
      <c r="I26" s="419" t="s">
        <v>253</v>
      </c>
      <c r="J26" s="422">
        <v>46045</v>
      </c>
      <c r="K26" s="422">
        <v>46387</v>
      </c>
      <c r="L26" s="396" t="s">
        <v>254</v>
      </c>
      <c r="M26" s="99"/>
      <c r="N26" s="98" t="s">
        <v>255</v>
      </c>
      <c r="O26" s="98"/>
      <c r="P26" s="97"/>
      <c r="Q26" s="97"/>
      <c r="R26" s="96"/>
      <c r="S26" s="95"/>
      <c r="T26" s="94"/>
      <c r="U26" s="93"/>
      <c r="V26" s="99"/>
      <c r="W26" s="98" t="s">
        <v>255</v>
      </c>
      <c r="X26" s="98"/>
      <c r="Y26" s="97"/>
      <c r="Z26" s="97"/>
      <c r="AA26" s="96"/>
      <c r="AB26" s="95"/>
      <c r="AC26" s="94"/>
      <c r="AD26" s="93"/>
      <c r="AE26" s="99"/>
      <c r="AF26" s="98" t="s">
        <v>255</v>
      </c>
      <c r="AG26" s="98"/>
      <c r="AH26" s="97"/>
      <c r="AI26" s="97"/>
      <c r="AJ26" s="96"/>
      <c r="AK26" s="95"/>
      <c r="AL26" s="94"/>
      <c r="AM26" s="93"/>
      <c r="AN26" s="99"/>
      <c r="AO26" s="98" t="s">
        <v>255</v>
      </c>
      <c r="AP26" s="98"/>
      <c r="AQ26" s="97"/>
      <c r="AR26" s="97"/>
      <c r="AS26" s="96"/>
      <c r="AT26" s="95"/>
      <c r="AU26" s="94"/>
      <c r="AV26" s="93"/>
      <c r="AW26" s="92"/>
      <c r="AX26" s="91"/>
      <c r="AY26" s="90"/>
      <c r="AZ26" s="89"/>
    </row>
    <row r="27" spans="2:52" ht="26.25" customHeight="1">
      <c r="B27" s="408"/>
      <c r="C27" s="414"/>
      <c r="D27" s="411"/>
      <c r="E27" s="420"/>
      <c r="F27" s="429"/>
      <c r="G27" s="420"/>
      <c r="H27" s="420"/>
      <c r="I27" s="420"/>
      <c r="J27" s="423"/>
      <c r="K27" s="423"/>
      <c r="L27" s="397"/>
      <c r="M27" s="87"/>
      <c r="N27" s="84" t="s">
        <v>256</v>
      </c>
      <c r="O27" s="84"/>
      <c r="P27" s="83"/>
      <c r="Q27" s="83"/>
      <c r="R27" s="86"/>
      <c r="S27" s="81"/>
      <c r="T27" s="80"/>
      <c r="U27" s="79"/>
      <c r="V27" s="87"/>
      <c r="W27" s="84" t="s">
        <v>256</v>
      </c>
      <c r="X27" s="84"/>
      <c r="Y27" s="83"/>
      <c r="Z27" s="83"/>
      <c r="AA27" s="86"/>
      <c r="AB27" s="81"/>
      <c r="AC27" s="80"/>
      <c r="AD27" s="79"/>
      <c r="AE27" s="87"/>
      <c r="AF27" s="84" t="s">
        <v>256</v>
      </c>
      <c r="AG27" s="84"/>
      <c r="AH27" s="83"/>
      <c r="AI27" s="83"/>
      <c r="AJ27" s="86"/>
      <c r="AK27" s="81"/>
      <c r="AL27" s="80"/>
      <c r="AM27" s="79"/>
      <c r="AN27" s="87"/>
      <c r="AO27" s="84" t="s">
        <v>256</v>
      </c>
      <c r="AP27" s="84"/>
      <c r="AQ27" s="83"/>
      <c r="AR27" s="83"/>
      <c r="AS27" s="86"/>
      <c r="AT27" s="81"/>
      <c r="AU27" s="80"/>
      <c r="AV27" s="79"/>
      <c r="AW27" s="78"/>
      <c r="AX27" s="77"/>
      <c r="AY27" s="76"/>
      <c r="AZ27" s="75"/>
    </row>
    <row r="28" spans="2:52" ht="39" customHeight="1">
      <c r="B28" s="408"/>
      <c r="C28" s="414"/>
      <c r="D28" s="411"/>
      <c r="E28" s="420"/>
      <c r="F28" s="429"/>
      <c r="G28" s="420"/>
      <c r="H28" s="420"/>
      <c r="I28" s="420"/>
      <c r="J28" s="423"/>
      <c r="K28" s="423"/>
      <c r="L28" s="397"/>
      <c r="M28" s="73"/>
      <c r="N28" s="84" t="s">
        <v>257</v>
      </c>
      <c r="O28" s="84"/>
      <c r="P28" s="83"/>
      <c r="Q28" s="83"/>
      <c r="R28" s="85"/>
      <c r="S28" s="81"/>
      <c r="T28" s="80"/>
      <c r="U28" s="79"/>
      <c r="V28" s="73"/>
      <c r="W28" s="84" t="s">
        <v>257</v>
      </c>
      <c r="X28" s="84"/>
      <c r="Y28" s="83"/>
      <c r="Z28" s="83"/>
      <c r="AA28" s="85"/>
      <c r="AB28" s="81"/>
      <c r="AC28" s="80"/>
      <c r="AD28" s="79"/>
      <c r="AE28" s="73"/>
      <c r="AF28" s="84" t="s">
        <v>257</v>
      </c>
      <c r="AG28" s="84"/>
      <c r="AH28" s="83"/>
      <c r="AI28" s="83"/>
      <c r="AJ28" s="85"/>
      <c r="AK28" s="81"/>
      <c r="AL28" s="80"/>
      <c r="AM28" s="79"/>
      <c r="AN28" s="73"/>
      <c r="AO28" s="84" t="s">
        <v>257</v>
      </c>
      <c r="AP28" s="84"/>
      <c r="AQ28" s="83"/>
      <c r="AR28" s="83"/>
      <c r="AS28" s="85"/>
      <c r="AT28" s="81"/>
      <c r="AU28" s="80"/>
      <c r="AV28" s="79"/>
      <c r="AW28" s="78"/>
      <c r="AX28" s="77"/>
      <c r="AY28" s="76"/>
      <c r="AZ28" s="75"/>
    </row>
    <row r="29" spans="2:52" ht="44.25" customHeight="1">
      <c r="B29" s="408"/>
      <c r="C29" s="414"/>
      <c r="D29" s="411"/>
      <c r="E29" s="420"/>
      <c r="F29" s="429"/>
      <c r="G29" s="420"/>
      <c r="H29" s="420"/>
      <c r="I29" s="420"/>
      <c r="J29" s="423"/>
      <c r="K29" s="423"/>
      <c r="L29" s="397"/>
      <c r="M29" s="73"/>
      <c r="N29" s="84" t="s">
        <v>258</v>
      </c>
      <c r="O29" s="84"/>
      <c r="P29" s="83"/>
      <c r="Q29" s="83"/>
      <c r="R29" s="82"/>
      <c r="S29" s="81"/>
      <c r="T29" s="80"/>
      <c r="U29" s="79"/>
      <c r="V29" s="73"/>
      <c r="W29" s="84" t="s">
        <v>258</v>
      </c>
      <c r="X29" s="84"/>
      <c r="Y29" s="83"/>
      <c r="Z29" s="83"/>
      <c r="AA29" s="82"/>
      <c r="AB29" s="81"/>
      <c r="AC29" s="80"/>
      <c r="AD29" s="79"/>
      <c r="AE29" s="73"/>
      <c r="AF29" s="84" t="s">
        <v>258</v>
      </c>
      <c r="AG29" s="84"/>
      <c r="AH29" s="83"/>
      <c r="AI29" s="83"/>
      <c r="AJ29" s="82"/>
      <c r="AK29" s="81"/>
      <c r="AL29" s="80"/>
      <c r="AM29" s="79"/>
      <c r="AN29" s="73"/>
      <c r="AO29" s="84" t="s">
        <v>258</v>
      </c>
      <c r="AP29" s="84"/>
      <c r="AQ29" s="83"/>
      <c r="AR29" s="83"/>
      <c r="AS29" s="82"/>
      <c r="AT29" s="81"/>
      <c r="AU29" s="80"/>
      <c r="AV29" s="79"/>
      <c r="AW29" s="78"/>
      <c r="AX29" s="77"/>
      <c r="AY29" s="76"/>
      <c r="AZ29" s="75"/>
    </row>
    <row r="30" spans="2:52" ht="39" customHeight="1">
      <c r="B30" s="408"/>
      <c r="C30" s="414"/>
      <c r="D30" s="411"/>
      <c r="E30" s="420"/>
      <c r="F30" s="429"/>
      <c r="G30" s="420"/>
      <c r="H30" s="420"/>
      <c r="I30" s="420"/>
      <c r="J30" s="423"/>
      <c r="K30" s="423"/>
      <c r="L30" s="397"/>
      <c r="M30" s="73"/>
      <c r="N30" s="84" t="s">
        <v>259</v>
      </c>
      <c r="O30" s="84"/>
      <c r="P30" s="83"/>
      <c r="Q30" s="83"/>
      <c r="R30" s="82"/>
      <c r="S30" s="81"/>
      <c r="T30" s="80"/>
      <c r="U30" s="79"/>
      <c r="V30" s="73"/>
      <c r="W30" s="84" t="s">
        <v>259</v>
      </c>
      <c r="X30" s="84"/>
      <c r="Y30" s="83"/>
      <c r="Z30" s="83"/>
      <c r="AA30" s="82"/>
      <c r="AB30" s="81"/>
      <c r="AC30" s="80"/>
      <c r="AD30" s="79"/>
      <c r="AE30" s="73"/>
      <c r="AF30" s="84" t="s">
        <v>259</v>
      </c>
      <c r="AG30" s="84"/>
      <c r="AH30" s="83"/>
      <c r="AI30" s="83"/>
      <c r="AJ30" s="82"/>
      <c r="AK30" s="81"/>
      <c r="AL30" s="80"/>
      <c r="AM30" s="79"/>
      <c r="AN30" s="73"/>
      <c r="AO30" s="84" t="s">
        <v>259</v>
      </c>
      <c r="AP30" s="84"/>
      <c r="AQ30" s="83"/>
      <c r="AR30" s="83"/>
      <c r="AS30" s="82"/>
      <c r="AT30" s="81"/>
      <c r="AU30" s="80"/>
      <c r="AV30" s="79"/>
      <c r="AW30" s="78"/>
      <c r="AX30" s="77"/>
      <c r="AY30" s="76"/>
      <c r="AZ30" s="75"/>
    </row>
    <row r="31" spans="2:52" ht="59.25" customHeight="1" thickBot="1">
      <c r="B31" s="409"/>
      <c r="C31" s="415"/>
      <c r="D31" s="412"/>
      <c r="E31" s="421"/>
      <c r="F31" s="430"/>
      <c r="G31" s="421"/>
      <c r="H31" s="421"/>
      <c r="I31" s="421"/>
      <c r="J31" s="424"/>
      <c r="K31" s="424"/>
      <c r="L31" s="398"/>
      <c r="M31" s="72"/>
      <c r="N31" s="71" t="s">
        <v>260</v>
      </c>
      <c r="O31" s="71"/>
      <c r="P31" s="70"/>
      <c r="Q31" s="70"/>
      <c r="R31" s="69"/>
      <c r="S31" s="68"/>
      <c r="T31" s="67"/>
      <c r="U31" s="66"/>
      <c r="V31" s="72"/>
      <c r="W31" s="71" t="s">
        <v>260</v>
      </c>
      <c r="X31" s="71"/>
      <c r="Y31" s="70"/>
      <c r="Z31" s="70"/>
      <c r="AA31" s="69"/>
      <c r="AB31" s="68"/>
      <c r="AC31" s="67"/>
      <c r="AD31" s="66"/>
      <c r="AE31" s="72"/>
      <c r="AF31" s="71" t="s">
        <v>260</v>
      </c>
      <c r="AG31" s="71"/>
      <c r="AH31" s="70"/>
      <c r="AI31" s="70"/>
      <c r="AJ31" s="69"/>
      <c r="AK31" s="68"/>
      <c r="AL31" s="67"/>
      <c r="AM31" s="66"/>
      <c r="AN31" s="72"/>
      <c r="AO31" s="71" t="s">
        <v>260</v>
      </c>
      <c r="AP31" s="71"/>
      <c r="AQ31" s="70"/>
      <c r="AR31" s="70"/>
      <c r="AS31" s="69"/>
      <c r="AT31" s="68"/>
      <c r="AU31" s="67"/>
      <c r="AV31" s="66"/>
      <c r="AW31" s="65"/>
      <c r="AX31" s="64"/>
      <c r="AY31" s="63"/>
      <c r="AZ31" s="62"/>
    </row>
    <row r="32" spans="2:52" ht="16" thickBot="1">
      <c r="C32" s="124"/>
      <c r="D32" s="123"/>
      <c r="E32" s="120"/>
      <c r="F32" s="122"/>
      <c r="G32" s="120"/>
      <c r="H32" s="120"/>
      <c r="I32" s="120"/>
      <c r="J32" s="121"/>
      <c r="K32" s="121"/>
      <c r="L32" s="120"/>
      <c r="M32" s="119"/>
      <c r="N32" s="119"/>
      <c r="O32" s="119"/>
      <c r="P32" s="118"/>
      <c r="Q32" s="61">
        <f>SUM(Q26:Q31)</f>
        <v>0</v>
      </c>
      <c r="R32" s="118"/>
      <c r="S32" s="61">
        <f>SUM(S26:S31)</f>
        <v>0</v>
      </c>
      <c r="T32" s="61">
        <f>SUM(T26:T31)</f>
        <v>0</v>
      </c>
      <c r="U32" s="117"/>
      <c r="V32" s="118"/>
      <c r="W32" s="119"/>
      <c r="X32" s="119"/>
      <c r="Y32" s="118"/>
      <c r="Z32" s="61">
        <f>SUM(Z26:Z31)</f>
        <v>0</v>
      </c>
      <c r="AA32" s="118"/>
      <c r="AB32" s="61">
        <f>SUM(AB26:AB31)</f>
        <v>0</v>
      </c>
      <c r="AC32" s="61">
        <f>SUM(AC26:AC31)</f>
        <v>0</v>
      </c>
      <c r="AD32" s="117"/>
      <c r="AE32" s="119"/>
      <c r="AF32" s="119"/>
      <c r="AG32" s="119"/>
      <c r="AH32" s="118"/>
      <c r="AI32" s="61">
        <f>SUM(AI26:AI31)</f>
        <v>0</v>
      </c>
      <c r="AJ32" s="118"/>
      <c r="AK32" s="61">
        <f>SUM(AK26:AK31)</f>
        <v>0</v>
      </c>
      <c r="AL32" s="61">
        <f>SUM(AL26:AL31)</f>
        <v>0</v>
      </c>
      <c r="AM32" s="117"/>
      <c r="AN32" s="119"/>
      <c r="AO32" s="119"/>
      <c r="AP32" s="119"/>
      <c r="AQ32" s="118"/>
      <c r="AR32" s="61">
        <f>SUM(AR26:AR31)</f>
        <v>0</v>
      </c>
      <c r="AS32" s="118"/>
      <c r="AT32" s="61">
        <f>SUM(AT26:AT31)</f>
        <v>0</v>
      </c>
      <c r="AU32" s="61">
        <f>SUM(AU26:AU31)</f>
        <v>0</v>
      </c>
      <c r="AV32" s="117"/>
      <c r="AW32" s="117"/>
      <c r="AX32" s="61">
        <f>SUM(AX26:AX31)</f>
        <v>0</v>
      </c>
      <c r="AY32" s="61">
        <f>SUM(AY26:AY31)</f>
        <v>0</v>
      </c>
      <c r="AZ32" s="116"/>
    </row>
    <row r="33" spans="2:52" ht="29.25" customHeight="1" thickBot="1">
      <c r="B33" s="404" t="s">
        <v>226</v>
      </c>
      <c r="C33" s="404" t="s">
        <v>227</v>
      </c>
      <c r="D33" s="404" t="s">
        <v>228</v>
      </c>
      <c r="E33" s="404" t="s">
        <v>229</v>
      </c>
      <c r="F33" s="404" t="s">
        <v>230</v>
      </c>
      <c r="G33" s="404" t="s">
        <v>231</v>
      </c>
      <c r="H33" s="404" t="s">
        <v>232</v>
      </c>
      <c r="I33" s="404" t="s">
        <v>233</v>
      </c>
      <c r="J33" s="404" t="s">
        <v>13</v>
      </c>
      <c r="K33" s="404" t="s">
        <v>234</v>
      </c>
      <c r="L33" s="404" t="s">
        <v>235</v>
      </c>
      <c r="M33" s="384" t="s">
        <v>219</v>
      </c>
      <c r="N33" s="385"/>
      <c r="O33" s="385"/>
      <c r="P33" s="385"/>
      <c r="Q33" s="385"/>
      <c r="R33" s="385"/>
      <c r="S33" s="385"/>
      <c r="T33" s="385"/>
      <c r="U33" s="385"/>
      <c r="V33" s="399" t="s">
        <v>220</v>
      </c>
      <c r="W33" s="400"/>
      <c r="X33" s="400"/>
      <c r="Y33" s="400"/>
      <c r="Z33" s="400"/>
      <c r="AA33" s="400"/>
      <c r="AB33" s="400"/>
      <c r="AC33" s="400"/>
      <c r="AD33" s="400"/>
      <c r="AE33" s="399" t="s">
        <v>221</v>
      </c>
      <c r="AF33" s="400"/>
      <c r="AG33" s="400"/>
      <c r="AH33" s="400"/>
      <c r="AI33" s="400"/>
      <c r="AJ33" s="400"/>
      <c r="AK33" s="400"/>
      <c r="AL33" s="400"/>
      <c r="AM33" s="400"/>
      <c r="AN33" s="399" t="s">
        <v>222</v>
      </c>
      <c r="AO33" s="400"/>
      <c r="AP33" s="400"/>
      <c r="AQ33" s="400"/>
      <c r="AR33" s="400"/>
      <c r="AS33" s="400"/>
      <c r="AT33" s="400"/>
      <c r="AU33" s="400"/>
      <c r="AV33" s="400"/>
      <c r="AW33" s="400"/>
      <c r="AX33" s="400"/>
      <c r="AY33" s="400"/>
      <c r="AZ33" s="406"/>
    </row>
    <row r="34" spans="2:52" ht="17.25" customHeight="1" thickBot="1">
      <c r="B34" s="405"/>
      <c r="C34" s="405"/>
      <c r="D34" s="405"/>
      <c r="E34" s="405"/>
      <c r="F34" s="405"/>
      <c r="G34" s="405"/>
      <c r="H34" s="405"/>
      <c r="I34" s="405"/>
      <c r="J34" s="405"/>
      <c r="K34" s="405"/>
      <c r="L34" s="405"/>
      <c r="M34" s="387" t="s">
        <v>223</v>
      </c>
      <c r="N34" s="388"/>
      <c r="O34" s="388"/>
      <c r="P34" s="388"/>
      <c r="Q34" s="389"/>
      <c r="R34" s="390" t="s">
        <v>224</v>
      </c>
      <c r="S34" s="391"/>
      <c r="T34" s="391"/>
      <c r="U34" s="392"/>
      <c r="V34" s="387" t="s">
        <v>223</v>
      </c>
      <c r="W34" s="388"/>
      <c r="X34" s="388"/>
      <c r="Y34" s="388"/>
      <c r="Z34" s="389"/>
      <c r="AA34" s="390" t="s">
        <v>224</v>
      </c>
      <c r="AB34" s="391"/>
      <c r="AC34" s="391"/>
      <c r="AD34" s="392"/>
      <c r="AE34" s="387" t="s">
        <v>223</v>
      </c>
      <c r="AF34" s="388"/>
      <c r="AG34" s="388"/>
      <c r="AH34" s="388"/>
      <c r="AI34" s="389"/>
      <c r="AJ34" s="390" t="s">
        <v>224</v>
      </c>
      <c r="AK34" s="391"/>
      <c r="AL34" s="391"/>
      <c r="AM34" s="392"/>
      <c r="AN34" s="387" t="s">
        <v>223</v>
      </c>
      <c r="AO34" s="388"/>
      <c r="AP34" s="388"/>
      <c r="AQ34" s="388"/>
      <c r="AR34" s="389"/>
      <c r="AS34" s="390" t="s">
        <v>224</v>
      </c>
      <c r="AT34" s="391"/>
      <c r="AU34" s="391"/>
      <c r="AV34" s="392"/>
      <c r="AW34" s="393" t="s">
        <v>225</v>
      </c>
      <c r="AX34" s="394"/>
      <c r="AY34" s="394"/>
      <c r="AZ34" s="395"/>
    </row>
    <row r="35" spans="2:52" ht="88.5" customHeight="1" thickBot="1">
      <c r="B35" s="407">
        <v>2</v>
      </c>
      <c r="C35" s="416" t="s">
        <v>261</v>
      </c>
      <c r="D35" s="401" t="s">
        <v>262</v>
      </c>
      <c r="E35" s="401" t="s">
        <v>263</v>
      </c>
      <c r="F35" s="425" t="s">
        <v>264</v>
      </c>
      <c r="G35" s="401" t="s">
        <v>265</v>
      </c>
      <c r="H35" s="401" t="s">
        <v>266</v>
      </c>
      <c r="I35" s="432" t="s">
        <v>267</v>
      </c>
      <c r="J35" s="435" t="s">
        <v>268</v>
      </c>
      <c r="K35" s="438">
        <v>46752</v>
      </c>
      <c r="L35" s="401" t="s">
        <v>254</v>
      </c>
      <c r="M35" s="115" t="s">
        <v>236</v>
      </c>
      <c r="N35" s="111" t="s">
        <v>237</v>
      </c>
      <c r="O35" s="106" t="s">
        <v>238</v>
      </c>
      <c r="P35" s="106" t="s">
        <v>239</v>
      </c>
      <c r="Q35" s="110" t="s">
        <v>240</v>
      </c>
      <c r="R35" s="109" t="s">
        <v>241</v>
      </c>
      <c r="S35" s="104" t="s">
        <v>242</v>
      </c>
      <c r="T35" s="104" t="s">
        <v>246</v>
      </c>
      <c r="U35" s="114" t="s">
        <v>244</v>
      </c>
      <c r="V35" s="113" t="s">
        <v>236</v>
      </c>
      <c r="W35" s="106" t="s">
        <v>237</v>
      </c>
      <c r="X35" s="110" t="s">
        <v>238</v>
      </c>
      <c r="Y35" s="106" t="s">
        <v>239</v>
      </c>
      <c r="Z35" s="110" t="s">
        <v>240</v>
      </c>
      <c r="AA35" s="109" t="s">
        <v>241</v>
      </c>
      <c r="AB35" s="104" t="s">
        <v>242</v>
      </c>
      <c r="AC35" s="104" t="s">
        <v>246</v>
      </c>
      <c r="AD35" s="103" t="s">
        <v>244</v>
      </c>
      <c r="AE35" s="112" t="s">
        <v>236</v>
      </c>
      <c r="AF35" s="111" t="s">
        <v>237</v>
      </c>
      <c r="AG35" s="106" t="s">
        <v>238</v>
      </c>
      <c r="AH35" s="106" t="s">
        <v>239</v>
      </c>
      <c r="AI35" s="110" t="s">
        <v>240</v>
      </c>
      <c r="AJ35" s="109" t="s">
        <v>241</v>
      </c>
      <c r="AK35" s="104" t="s">
        <v>242</v>
      </c>
      <c r="AL35" s="104" t="s">
        <v>246</v>
      </c>
      <c r="AM35" s="103" t="s">
        <v>244</v>
      </c>
      <c r="AN35" s="108" t="s">
        <v>236</v>
      </c>
      <c r="AO35" s="107" t="s">
        <v>237</v>
      </c>
      <c r="AP35" s="106" t="s">
        <v>238</v>
      </c>
      <c r="AQ35" s="106" t="s">
        <v>239</v>
      </c>
      <c r="AR35" s="105" t="s">
        <v>240</v>
      </c>
      <c r="AS35" s="104" t="s">
        <v>241</v>
      </c>
      <c r="AT35" s="104" t="s">
        <v>242</v>
      </c>
      <c r="AU35" s="104" t="s">
        <v>246</v>
      </c>
      <c r="AV35" s="103" t="s">
        <v>244</v>
      </c>
      <c r="AW35" s="102" t="s">
        <v>245</v>
      </c>
      <c r="AX35" s="102" t="s">
        <v>242</v>
      </c>
      <c r="AY35" s="102" t="s">
        <v>246</v>
      </c>
      <c r="AZ35" s="101" t="s">
        <v>244</v>
      </c>
    </row>
    <row r="36" spans="2:52" ht="52.5" customHeight="1">
      <c r="B36" s="408"/>
      <c r="C36" s="417"/>
      <c r="D36" s="402"/>
      <c r="E36" s="402"/>
      <c r="F36" s="426"/>
      <c r="G36" s="402"/>
      <c r="H36" s="402"/>
      <c r="I36" s="433"/>
      <c r="J36" s="436"/>
      <c r="K36" s="439"/>
      <c r="L36" s="402"/>
      <c r="M36" s="100"/>
      <c r="N36" s="98" t="s">
        <v>255</v>
      </c>
      <c r="O36" s="98"/>
      <c r="P36" s="97"/>
      <c r="Q36" s="97"/>
      <c r="R36" s="96"/>
      <c r="S36" s="95"/>
      <c r="T36" s="94"/>
      <c r="U36" s="93"/>
      <c r="V36" s="99"/>
      <c r="W36" s="98" t="s">
        <v>255</v>
      </c>
      <c r="X36" s="98"/>
      <c r="Y36" s="97"/>
      <c r="Z36" s="97"/>
      <c r="AA36" s="96"/>
      <c r="AB36" s="95"/>
      <c r="AC36" s="94"/>
      <c r="AD36" s="93"/>
      <c r="AE36" s="99"/>
      <c r="AF36" s="98" t="s">
        <v>255</v>
      </c>
      <c r="AG36" s="98"/>
      <c r="AH36" s="97"/>
      <c r="AI36" s="97"/>
      <c r="AJ36" s="96"/>
      <c r="AK36" s="95"/>
      <c r="AL36" s="94"/>
      <c r="AM36" s="93"/>
      <c r="AN36" s="99"/>
      <c r="AO36" s="98" t="s">
        <v>255</v>
      </c>
      <c r="AP36" s="98"/>
      <c r="AQ36" s="97"/>
      <c r="AR36" s="97"/>
      <c r="AS36" s="96"/>
      <c r="AT36" s="95"/>
      <c r="AU36" s="94"/>
      <c r="AV36" s="93"/>
      <c r="AW36" s="92"/>
      <c r="AX36" s="91"/>
      <c r="AY36" s="90"/>
      <c r="AZ36" s="89"/>
    </row>
    <row r="37" spans="2:52" ht="45">
      <c r="B37" s="408"/>
      <c r="C37" s="417"/>
      <c r="D37" s="402"/>
      <c r="E37" s="402"/>
      <c r="F37" s="426"/>
      <c r="G37" s="402"/>
      <c r="H37" s="402"/>
      <c r="I37" s="433"/>
      <c r="J37" s="436"/>
      <c r="K37" s="439"/>
      <c r="L37" s="402"/>
      <c r="M37" s="88"/>
      <c r="N37" s="84" t="s">
        <v>256</v>
      </c>
      <c r="O37" s="84"/>
      <c r="P37" s="83"/>
      <c r="Q37" s="83"/>
      <c r="R37" s="86"/>
      <c r="S37" s="81"/>
      <c r="T37" s="80"/>
      <c r="U37" s="79"/>
      <c r="V37" s="87"/>
      <c r="W37" s="84" t="s">
        <v>256</v>
      </c>
      <c r="X37" s="84"/>
      <c r="Y37" s="83"/>
      <c r="Z37" s="83"/>
      <c r="AA37" s="86"/>
      <c r="AB37" s="81"/>
      <c r="AC37" s="80"/>
      <c r="AD37" s="79"/>
      <c r="AE37" s="87"/>
      <c r="AF37" s="84" t="s">
        <v>256</v>
      </c>
      <c r="AG37" s="84"/>
      <c r="AH37" s="83"/>
      <c r="AI37" s="83"/>
      <c r="AJ37" s="86"/>
      <c r="AK37" s="81"/>
      <c r="AL37" s="80"/>
      <c r="AM37" s="79"/>
      <c r="AN37" s="87"/>
      <c r="AO37" s="84" t="s">
        <v>256</v>
      </c>
      <c r="AP37" s="84"/>
      <c r="AQ37" s="83"/>
      <c r="AR37" s="83"/>
      <c r="AS37" s="86"/>
      <c r="AT37" s="81"/>
      <c r="AU37" s="80"/>
      <c r="AV37" s="79"/>
      <c r="AW37" s="78"/>
      <c r="AX37" s="77"/>
      <c r="AY37" s="76"/>
      <c r="AZ37" s="75"/>
    </row>
    <row r="38" spans="2:52" ht="45">
      <c r="B38" s="408"/>
      <c r="C38" s="417"/>
      <c r="D38" s="402"/>
      <c r="E38" s="402"/>
      <c r="F38" s="426"/>
      <c r="G38" s="402"/>
      <c r="H38" s="402"/>
      <c r="I38" s="433"/>
      <c r="J38" s="436"/>
      <c r="K38" s="439"/>
      <c r="L38" s="402"/>
      <c r="M38" s="74"/>
      <c r="N38" s="84" t="s">
        <v>257</v>
      </c>
      <c r="O38" s="84"/>
      <c r="P38" s="83"/>
      <c r="Q38" s="83"/>
      <c r="R38" s="85"/>
      <c r="S38" s="81"/>
      <c r="T38" s="80"/>
      <c r="U38" s="79"/>
      <c r="V38" s="73"/>
      <c r="W38" s="84" t="s">
        <v>257</v>
      </c>
      <c r="X38" s="84"/>
      <c r="Y38" s="83"/>
      <c r="Z38" s="83"/>
      <c r="AA38" s="85"/>
      <c r="AB38" s="81"/>
      <c r="AC38" s="80"/>
      <c r="AD38" s="79"/>
      <c r="AE38" s="73"/>
      <c r="AF38" s="84" t="s">
        <v>257</v>
      </c>
      <c r="AG38" s="84"/>
      <c r="AH38" s="83"/>
      <c r="AI38" s="83"/>
      <c r="AJ38" s="85"/>
      <c r="AK38" s="81"/>
      <c r="AL38" s="80"/>
      <c r="AM38" s="79"/>
      <c r="AN38" s="73"/>
      <c r="AO38" s="84" t="s">
        <v>257</v>
      </c>
      <c r="AP38" s="84"/>
      <c r="AQ38" s="83"/>
      <c r="AR38" s="83"/>
      <c r="AS38" s="85"/>
      <c r="AT38" s="81"/>
      <c r="AU38" s="80"/>
      <c r="AV38" s="79"/>
      <c r="AW38" s="78"/>
      <c r="AX38" s="77"/>
      <c r="AY38" s="76"/>
      <c r="AZ38" s="75"/>
    </row>
    <row r="39" spans="2:52" ht="60">
      <c r="B39" s="408"/>
      <c r="C39" s="417"/>
      <c r="D39" s="402"/>
      <c r="E39" s="402"/>
      <c r="F39" s="426"/>
      <c r="G39" s="402"/>
      <c r="H39" s="402"/>
      <c r="I39" s="433"/>
      <c r="J39" s="436"/>
      <c r="K39" s="439"/>
      <c r="L39" s="402"/>
      <c r="M39" s="74"/>
      <c r="N39" s="84" t="s">
        <v>258</v>
      </c>
      <c r="O39" s="84"/>
      <c r="P39" s="83"/>
      <c r="Q39" s="83"/>
      <c r="R39" s="82"/>
      <c r="S39" s="81"/>
      <c r="T39" s="80"/>
      <c r="U39" s="79"/>
      <c r="V39" s="73"/>
      <c r="W39" s="84" t="s">
        <v>258</v>
      </c>
      <c r="X39" s="84"/>
      <c r="Y39" s="83"/>
      <c r="Z39" s="83"/>
      <c r="AA39" s="82"/>
      <c r="AB39" s="81"/>
      <c r="AC39" s="80"/>
      <c r="AD39" s="79"/>
      <c r="AE39" s="73"/>
      <c r="AF39" s="84" t="s">
        <v>258</v>
      </c>
      <c r="AG39" s="84"/>
      <c r="AH39" s="83"/>
      <c r="AI39" s="83"/>
      <c r="AJ39" s="82"/>
      <c r="AK39" s="81"/>
      <c r="AL39" s="80"/>
      <c r="AM39" s="79"/>
      <c r="AN39" s="73"/>
      <c r="AO39" s="84" t="s">
        <v>258</v>
      </c>
      <c r="AP39" s="84"/>
      <c r="AQ39" s="83"/>
      <c r="AR39" s="83"/>
      <c r="AS39" s="82"/>
      <c r="AT39" s="81"/>
      <c r="AU39" s="80"/>
      <c r="AV39" s="79"/>
      <c r="AW39" s="78"/>
      <c r="AX39" s="77"/>
      <c r="AY39" s="76"/>
      <c r="AZ39" s="75"/>
    </row>
    <row r="40" spans="2:52" ht="45">
      <c r="B40" s="408"/>
      <c r="C40" s="417"/>
      <c r="D40" s="402"/>
      <c r="E40" s="402"/>
      <c r="F40" s="426"/>
      <c r="G40" s="402"/>
      <c r="H40" s="402"/>
      <c r="I40" s="433"/>
      <c r="J40" s="436"/>
      <c r="K40" s="439"/>
      <c r="L40" s="402"/>
      <c r="M40" s="74"/>
      <c r="N40" s="84" t="s">
        <v>259</v>
      </c>
      <c r="O40" s="84"/>
      <c r="P40" s="83"/>
      <c r="Q40" s="83"/>
      <c r="R40" s="82"/>
      <c r="S40" s="81"/>
      <c r="T40" s="80"/>
      <c r="U40" s="79"/>
      <c r="V40" s="73"/>
      <c r="W40" s="84" t="s">
        <v>259</v>
      </c>
      <c r="X40" s="84"/>
      <c r="Y40" s="83"/>
      <c r="Z40" s="83"/>
      <c r="AA40" s="82"/>
      <c r="AB40" s="81"/>
      <c r="AC40" s="80"/>
      <c r="AD40" s="79"/>
      <c r="AE40" s="73"/>
      <c r="AF40" s="84" t="s">
        <v>259</v>
      </c>
      <c r="AG40" s="84"/>
      <c r="AH40" s="83"/>
      <c r="AI40" s="83"/>
      <c r="AJ40" s="82"/>
      <c r="AK40" s="81"/>
      <c r="AL40" s="80"/>
      <c r="AM40" s="79"/>
      <c r="AN40" s="73"/>
      <c r="AO40" s="84" t="s">
        <v>259</v>
      </c>
      <c r="AP40" s="84"/>
      <c r="AQ40" s="83"/>
      <c r="AR40" s="83"/>
      <c r="AS40" s="82"/>
      <c r="AT40" s="81"/>
      <c r="AU40" s="80"/>
      <c r="AV40" s="79"/>
      <c r="AW40" s="78"/>
      <c r="AX40" s="77"/>
      <c r="AY40" s="76"/>
      <c r="AZ40" s="75"/>
    </row>
    <row r="41" spans="2:52" ht="76" thickBot="1">
      <c r="B41" s="409"/>
      <c r="C41" s="418"/>
      <c r="D41" s="403"/>
      <c r="E41" s="403"/>
      <c r="F41" s="427"/>
      <c r="G41" s="403"/>
      <c r="H41" s="403"/>
      <c r="I41" s="434"/>
      <c r="J41" s="437"/>
      <c r="K41" s="440"/>
      <c r="L41" s="403"/>
      <c r="M41" s="74"/>
      <c r="N41" s="71" t="s">
        <v>260</v>
      </c>
      <c r="O41" s="71"/>
      <c r="P41" s="70"/>
      <c r="Q41" s="70"/>
      <c r="R41" s="69"/>
      <c r="S41" s="68"/>
      <c r="T41" s="67"/>
      <c r="U41" s="66"/>
      <c r="V41" s="73"/>
      <c r="W41" s="71" t="s">
        <v>260</v>
      </c>
      <c r="X41" s="71"/>
      <c r="Y41" s="70"/>
      <c r="Z41" s="70"/>
      <c r="AA41" s="69"/>
      <c r="AB41" s="68"/>
      <c r="AC41" s="67"/>
      <c r="AD41" s="66"/>
      <c r="AE41" s="73"/>
      <c r="AF41" s="71" t="s">
        <v>260</v>
      </c>
      <c r="AG41" s="71"/>
      <c r="AH41" s="70"/>
      <c r="AI41" s="70"/>
      <c r="AJ41" s="69"/>
      <c r="AK41" s="68"/>
      <c r="AL41" s="67"/>
      <c r="AM41" s="66"/>
      <c r="AN41" s="72"/>
      <c r="AO41" s="71" t="s">
        <v>260</v>
      </c>
      <c r="AP41" s="71"/>
      <c r="AQ41" s="70"/>
      <c r="AR41" s="70"/>
      <c r="AS41" s="69"/>
      <c r="AT41" s="68"/>
      <c r="AU41" s="67"/>
      <c r="AV41" s="66"/>
      <c r="AW41" s="65"/>
      <c r="AX41" s="64"/>
      <c r="AY41" s="63"/>
      <c r="AZ41" s="62"/>
    </row>
    <row r="42" spans="2:52" ht="16" thickBot="1">
      <c r="Q42" s="61">
        <f>SUM(Q36:Q41)</f>
        <v>0</v>
      </c>
      <c r="R42" s="60"/>
      <c r="S42" s="61">
        <f>SUM(S36:S41)</f>
        <v>0</v>
      </c>
      <c r="T42" s="61">
        <f>SUM(T36:T41)</f>
        <v>0</v>
      </c>
      <c r="Z42" s="61">
        <f>SUM(Z36:Z41)</f>
        <v>0</v>
      </c>
      <c r="AA42" s="60"/>
      <c r="AB42" s="61">
        <f>SUM(AB36:AB41)</f>
        <v>0</v>
      </c>
      <c r="AC42" s="61">
        <f>SUM(AC36:AC41)</f>
        <v>0</v>
      </c>
      <c r="AI42" s="61">
        <f>SUM(AI36:AI41)</f>
        <v>0</v>
      </c>
      <c r="AJ42" s="60"/>
      <c r="AK42" s="61">
        <f>SUM(AK36:AK41)</f>
        <v>0</v>
      </c>
      <c r="AL42" s="61">
        <f>SUM(AL36:AL41)</f>
        <v>0</v>
      </c>
      <c r="AR42" s="59">
        <f>SUM(AR36:AR41)</f>
        <v>0</v>
      </c>
      <c r="AS42" s="60"/>
      <c r="AT42" s="59">
        <f>SUM(AT36:AT41)</f>
        <v>0</v>
      </c>
      <c r="AU42" s="59">
        <f>SUM(AU36:AU41)</f>
        <v>0</v>
      </c>
      <c r="AX42" s="59">
        <f>SUM(AX36:AX41)</f>
        <v>0</v>
      </c>
      <c r="AY42" s="59">
        <f>SUM(AY36:AY41)</f>
        <v>0</v>
      </c>
    </row>
  </sheetData>
  <sheetProtection algorithmName="SHA-512" hashValue="XdzxzeZ7GLwj+50uPlgzRDfVmZXaVAwIaW7QwqYxNT1rpXmByqQLEmUJBJhYoNSVPywf5JIuT+S5to8FxuRVfg==" saltValue="bF2+OzuGjgLDsE9fr5j0oQ==" spinCount="100000" sheet="1" objects="1" scenarios="1"/>
  <mergeCells count="68">
    <mergeCell ref="C3:C6"/>
    <mergeCell ref="I35:I41"/>
    <mergeCell ref="J35:J41"/>
    <mergeCell ref="K35:K41"/>
    <mergeCell ref="C18:D19"/>
    <mergeCell ref="E18:J19"/>
    <mergeCell ref="C9:D9"/>
    <mergeCell ref="E9:J9"/>
    <mergeCell ref="C11:D12"/>
    <mergeCell ref="E11:J12"/>
    <mergeCell ref="C14:D16"/>
    <mergeCell ref="E14:J16"/>
    <mergeCell ref="L35:L41"/>
    <mergeCell ref="E33:E34"/>
    <mergeCell ref="E26:E31"/>
    <mergeCell ref="J26:J31"/>
    <mergeCell ref="K26:K31"/>
    <mergeCell ref="I26:I31"/>
    <mergeCell ref="E35:E41"/>
    <mergeCell ref="F35:F41"/>
    <mergeCell ref="G35:G41"/>
    <mergeCell ref="L33:L34"/>
    <mergeCell ref="H26:H31"/>
    <mergeCell ref="G26:G31"/>
    <mergeCell ref="F26:F31"/>
    <mergeCell ref="B26:B31"/>
    <mergeCell ref="B35:B41"/>
    <mergeCell ref="B33:B34"/>
    <mergeCell ref="C33:C34"/>
    <mergeCell ref="D33:D34"/>
    <mergeCell ref="D26:D31"/>
    <mergeCell ref="C26:C31"/>
    <mergeCell ref="C35:C41"/>
    <mergeCell ref="D35:D41"/>
    <mergeCell ref="AN34:AR34"/>
    <mergeCell ref="AS34:AV34"/>
    <mergeCell ref="AW34:AZ34"/>
    <mergeCell ref="H35:H41"/>
    <mergeCell ref="F33:F34"/>
    <mergeCell ref="G33:G34"/>
    <mergeCell ref="H33:H34"/>
    <mergeCell ref="I33:I34"/>
    <mergeCell ref="J33:J34"/>
    <mergeCell ref="K33:K34"/>
    <mergeCell ref="AN33:AZ33"/>
    <mergeCell ref="M34:Q34"/>
    <mergeCell ref="R34:U34"/>
    <mergeCell ref="V34:Z34"/>
    <mergeCell ref="AA34:AD34"/>
    <mergeCell ref="AE34:AI34"/>
    <mergeCell ref="AJ34:AM34"/>
    <mergeCell ref="M33:U33"/>
    <mergeCell ref="V33:AD33"/>
    <mergeCell ref="AE33:AM33"/>
    <mergeCell ref="M23:U23"/>
    <mergeCell ref="V23:AD23"/>
    <mergeCell ref="M24:Q24"/>
    <mergeCell ref="R24:U24"/>
    <mergeCell ref="AN23:AZ23"/>
    <mergeCell ref="AN24:AR24"/>
    <mergeCell ref="AS24:AV24"/>
    <mergeCell ref="AW24:AZ24"/>
    <mergeCell ref="L26:L31"/>
    <mergeCell ref="V24:Z24"/>
    <mergeCell ref="AA24:AD24"/>
    <mergeCell ref="AE23:AM23"/>
    <mergeCell ref="AE24:AI24"/>
    <mergeCell ref="AJ24:AM24"/>
  </mergeCells>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ea91d785-2c90-43d2-acd6-4207220cd395">
      <Terms xmlns="http://schemas.microsoft.com/office/infopath/2007/PartnerControls"/>
    </lcf76f155ced4ddcb4097134ff3c332f>
    <TaxCatchAll xmlns="313dc85d-5bab-4eeb-86ad-9e619537987a"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3ACE412479EB8A4C9DB946EA657AD4AB" ma:contentTypeVersion="18" ma:contentTypeDescription="Crear nuevo documento." ma:contentTypeScope="" ma:versionID="ceee9c0c4eab02f047d8c39ebc9988ba">
  <xsd:schema xmlns:xsd="http://www.w3.org/2001/XMLSchema" xmlns:xs="http://www.w3.org/2001/XMLSchema" xmlns:p="http://schemas.microsoft.com/office/2006/metadata/properties" xmlns:ns2="313dc85d-5bab-4eeb-86ad-9e619537987a" xmlns:ns3="ea91d785-2c90-43d2-acd6-4207220cd395" targetNamespace="http://schemas.microsoft.com/office/2006/metadata/properties" ma:root="true" ma:fieldsID="a7bd0aacfeb7d8cfd35ba1bbd4412bc4" ns2:_="" ns3:_="">
    <xsd:import namespace="313dc85d-5bab-4eeb-86ad-9e619537987a"/>
    <xsd:import namespace="ea91d785-2c90-43d2-acd6-4207220cd395"/>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LengthInSeconds" minOccurs="0"/>
                <xsd:element ref="ns3:MediaServiceAutoKeyPoints" minOccurs="0"/>
                <xsd:element ref="ns3:MediaServiceKeyPoints" minOccurs="0"/>
                <xsd:element ref="ns3:lcf76f155ced4ddcb4097134ff3c332f" minOccurs="0"/>
                <xsd:element ref="ns2:TaxCatchAll" minOccurs="0"/>
                <xsd:element ref="ns3:MediaServiceOCR" minOccurs="0"/>
                <xsd:element ref="ns3:MediaServiceGenerationTime" minOccurs="0"/>
                <xsd:element ref="ns3:MediaServiceEventHashCode" minOccurs="0"/>
                <xsd:element ref="ns3:MediaServiceObjectDetectorVersions" minOccurs="0"/>
                <xsd:element ref="ns3:MediaServiceSearchProperties" minOccurs="0"/>
                <xsd:element ref="ns3:MediaServiceLocation"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13dc85d-5bab-4eeb-86ad-9e619537987a" elementFormDefault="qualified">
    <xsd:import namespace="http://schemas.microsoft.com/office/2006/documentManagement/types"/>
    <xsd:import namespace="http://schemas.microsoft.com/office/infopath/2007/PartnerControls"/>
    <xsd:element name="SharedWithUsers" ma:index="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internalName="SharedWithDetails" ma:readOnly="true">
      <xsd:simpleType>
        <xsd:restriction base="dms:Note">
          <xsd:maxLength value="255"/>
        </xsd:restriction>
      </xsd:simpleType>
    </xsd:element>
    <xsd:element name="TaxCatchAll" ma:index="18" nillable="true" ma:displayName="Taxonomy Catch All Column" ma:hidden="true" ma:list="{411589bd-d1c8-4abd-94a2-ee9e95418c7c}" ma:internalName="TaxCatchAll" ma:showField="CatchAllData" ma:web="313dc85d-5bab-4eeb-86ad-9e619537987a">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ea91d785-2c90-43d2-acd6-4207220cd395"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lcf76f155ced4ddcb4097134ff3c332f" ma:index="17" nillable="true" ma:taxonomy="true" ma:internalName="lcf76f155ced4ddcb4097134ff3c332f" ma:taxonomyFieldName="MediaServiceImageTags" ma:displayName="Etiquetas de imagen" ma:readOnly="false" ma:fieldId="{5cf76f15-5ced-4ddc-b409-7134ff3c332f}" ma:taxonomyMulti="true" ma:sspId="7fdc7f6f-3be3-4e08-9ed6-0e434c3b9f1d"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MediaServiceObjectDetectorVersions" ma:index="22"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Location" ma:index="24" nillable="true" ma:displayName="Location" ma:description="" ma:indexed="true" ma:internalName="MediaServiceLocation" ma:readOnly="true">
      <xsd:simpleType>
        <xsd:restriction base="dms:Text"/>
      </xsd:simpleType>
    </xsd:element>
    <xsd:element name="MediaServiceBillingMetadata" ma:index="25"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B02EFE7-511A-4469-AE8C-306B1BC3DF89}">
  <ds:schemaRefs>
    <ds:schemaRef ds:uri="http://www.w3.org/XML/1998/namespace"/>
    <ds:schemaRef ds:uri="ea91d785-2c90-43d2-acd6-4207220cd395"/>
    <ds:schemaRef ds:uri="http://schemas.openxmlformats.org/package/2006/metadata/core-properties"/>
    <ds:schemaRef ds:uri="http://purl.org/dc/dcmitype/"/>
    <ds:schemaRef ds:uri="http://purl.org/dc/elements/1.1/"/>
    <ds:schemaRef ds:uri="313dc85d-5bab-4eeb-86ad-9e619537987a"/>
    <ds:schemaRef ds:uri="http://purl.org/dc/terms/"/>
    <ds:schemaRef ds:uri="http://schemas.microsoft.com/office/2006/documentManagement/types"/>
    <ds:schemaRef ds:uri="http://schemas.microsoft.com/office/infopath/2007/PartnerControls"/>
    <ds:schemaRef ds:uri="http://schemas.microsoft.com/office/2006/metadata/properties"/>
  </ds:schemaRefs>
</ds:datastoreItem>
</file>

<file path=customXml/itemProps2.xml><?xml version="1.0" encoding="utf-8"?>
<ds:datastoreItem xmlns:ds="http://schemas.openxmlformats.org/officeDocument/2006/customXml" ds:itemID="{E7BDD144-A208-4CF0-BC54-DC8BBCDC70D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13dc85d-5bab-4eeb-86ad-9e619537987a"/>
    <ds:schemaRef ds:uri="ea91d785-2c90-43d2-acd6-4207220cd39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68748B8-A913-4B9A-AAFD-3FA30F0B3040}">
  <ds:schemaRefs>
    <ds:schemaRef ds:uri="http://schemas.microsoft.com/sharepoint/v3/contenttype/forms"/>
  </ds:schemaRefs>
</ds:datastoreItem>
</file>

<file path=docMetadata/LabelInfo.xml><?xml version="1.0" encoding="utf-8"?>
<clbl:labelList xmlns:clbl="http://schemas.microsoft.com/office/2020/mipLabelMetadata">
  <clbl:label id="{ae525757-89ba-4d30-a2f7-49796ef8c604}" enabled="0" method="" siteId="{ae525757-89ba-4d30-a2f7-49796ef8c604}" removed="1"/>
</clbl:labelLis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Hojas de cálculo</vt:lpstr>
      </vt:variant>
      <vt:variant>
        <vt:i4>4</vt:i4>
      </vt:variant>
    </vt:vector>
  </HeadingPairs>
  <TitlesOfParts>
    <vt:vector size="4" baseType="lpstr">
      <vt:lpstr>Consolidado</vt:lpstr>
      <vt:lpstr>Plan de acción PTEP</vt:lpstr>
      <vt:lpstr>Estra Rendicion de Cuentas</vt:lpstr>
      <vt:lpstr>Estrategia Racionalización trám</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Yeison Manuel Cotes Gil</dc:creator>
  <cp:keywords/>
  <dc:description/>
  <cp:lastModifiedBy>Angelica María Castillo Henao</cp:lastModifiedBy>
  <cp:revision/>
  <dcterms:created xsi:type="dcterms:W3CDTF">2024-02-28T14:53:07Z</dcterms:created>
  <dcterms:modified xsi:type="dcterms:W3CDTF">2026-07-31T15:18:18Z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0x0101003ACE412479EB8A4C9DB946EA657AD4AB</vt:lpwstr>
  </property>
  <property fmtid="{D5CDD505-2E9C-101B-9397-08002B2CF9AE}" pid="3" name="MediaServiceImageTags">
    <vt:lpwstr/>
  </property>
</Properties>
</file>