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https://anla.sharepoint.com/sites/ANLA_SELA/Documentos compartidos/SOPORTE GESTIÓN (Cristian Camilo Hernández Barragán)/TABLERO DE CONTROL TRAMITES/"/>
    </mc:Choice>
  </mc:AlternateContent>
  <xr:revisionPtr revIDLastSave="0" documentId="8_{9019C04C-74A7-4447-A120-7C4531688F0D}" xr6:coauthVersionLast="47" xr6:coauthVersionMax="47" xr10:uidLastSave="{00000000-0000-0000-0000-000000000000}"/>
  <bookViews>
    <workbookView xWindow="-110" yWindow="-110" windowWidth="25820" windowHeight="15500" firstSheet="2" activeTab="2" xr2:uid="{6D9A6D43-88F2-4899-9B5A-89FCB8EC37D3}"/>
  </bookViews>
  <sheets>
    <sheet name="LA_FNCER" sheetId="1" r:id="rId1"/>
    <sheet name="MOD_FNCER" sheetId="5" r:id="rId2"/>
    <sheet name="Tramites en evaluación" sheetId="6" r:id="rId3"/>
    <sheet name="Archivos " sheetId="8" r:id="rId4"/>
    <sheet name="Desistimientos" sheetId="9" r:id="rId5"/>
    <sheet name="Energía" sheetId="4" r:id="rId6"/>
    <sheet name="Linea de tiempo" sheetId="7" r:id="rId7"/>
    <sheet name="Fotovoltaico licenciado" sheetId="10" r:id="rId8"/>
  </sheets>
  <definedNames>
    <definedName name="_xlnm._FilterDatabase" localSheetId="4" hidden="1">Desistimientos!$A$1:$K$10</definedName>
    <definedName name="_xlnm._FilterDatabase" localSheetId="5" hidden="1">Energía!$A$21:$L$58</definedName>
    <definedName name="_xlnm._FilterDatabase" localSheetId="0" hidden="1">LA_FNCER!$B$1:$U$59</definedName>
    <definedName name="_xlnm._FilterDatabase" localSheetId="1" hidden="1">MOD_FNCER!$A$1:$K$13</definedName>
    <definedName name="_xlnm._FilterDatabase" localSheetId="2" hidden="1">'Tramites en evaluación'!$A$1:$O$14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4" l="1"/>
  <c r="H57" i="4"/>
  <c r="H58" i="4"/>
  <c r="K57" i="4"/>
  <c r="H56" i="4"/>
  <c r="K56" i="4"/>
  <c r="H55" i="4"/>
  <c r="K55" i="4"/>
  <c r="H54" i="4"/>
  <c r="H53" i="4"/>
  <c r="H52" i="4"/>
  <c r="H51" i="4"/>
  <c r="H50" i="4"/>
  <c r="O6" i="7"/>
  <c r="H49" i="4"/>
  <c r="H48" i="4"/>
  <c r="B2" i="7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J27" i="4"/>
  <c r="H27" i="4"/>
  <c r="H26" i="4"/>
  <c r="H25" i="4"/>
  <c r="J24" i="4"/>
  <c r="H24" i="4"/>
  <c r="H23" i="4"/>
  <c r="J22" i="4"/>
  <c r="H22" i="4"/>
  <c r="G19" i="4"/>
  <c r="G18" i="4"/>
  <c r="G17" i="4"/>
  <c r="G9" i="4"/>
  <c r="F8" i="4"/>
  <c r="F10" i="4"/>
  <c r="I7" i="4"/>
  <c r="G7" i="4"/>
  <c r="G6" i="4"/>
  <c r="G5" i="4"/>
  <c r="I4" i="4"/>
  <c r="G4" i="4"/>
  <c r="G3" i="4"/>
  <c r="I2" i="4"/>
  <c r="G2" i="4"/>
  <c r="G8" i="4"/>
  <c r="K36" i="4" l="1"/>
  <c r="K39" i="4"/>
  <c r="K46" i="4"/>
  <c r="K22" i="4"/>
  <c r="K38" i="4"/>
  <c r="K45" i="4"/>
  <c r="K23" i="4"/>
  <c r="K44" i="4"/>
  <c r="K43" i="4"/>
  <c r="K26" i="4"/>
  <c r="K47" i="4"/>
  <c r="K42" i="4"/>
  <c r="K25" i="4"/>
  <c r="K49" i="4"/>
  <c r="K24" i="4"/>
  <c r="K48" i="4"/>
  <c r="K40" i="4"/>
  <c r="K27" i="4"/>
  <c r="K50" i="4"/>
  <c r="K31" i="4"/>
  <c r="K33" i="4"/>
  <c r="K28" i="4"/>
  <c r="K41" i="4"/>
  <c r="K37" i="4"/>
  <c r="K29" i="4"/>
  <c r="K30" i="4"/>
  <c r="K51" i="4"/>
  <c r="K52" i="4"/>
  <c r="K32" i="4"/>
  <c r="K53" i="4"/>
  <c r="K54" i="4"/>
  <c r="K34" i="4"/>
  <c r="K35" i="4"/>
  <c r="K58" i="4" l="1"/>
</calcChain>
</file>

<file path=xl/sharedStrings.xml><?xml version="1.0" encoding="utf-8"?>
<sst xmlns="http://schemas.openxmlformats.org/spreadsheetml/2006/main" count="1680" uniqueCount="503">
  <si>
    <t>ID GBD</t>
  </si>
  <si>
    <t xml:space="preserve">Tipo
</t>
  </si>
  <si>
    <t>Expediente</t>
  </si>
  <si>
    <t>Nombre</t>
  </si>
  <si>
    <t>Empresa</t>
  </si>
  <si>
    <t>Departamento</t>
  </si>
  <si>
    <t>Municipio</t>
  </si>
  <si>
    <t>F. Auto de inicio</t>
  </si>
  <si>
    <t>Resolución</t>
  </si>
  <si>
    <t xml:space="preserve"> Fecha L.A</t>
  </si>
  <si>
    <t>C. Generación (Mw)</t>
  </si>
  <si>
    <t>T. Área (ha)</t>
  </si>
  <si>
    <t>Relación área MW/ha</t>
  </si>
  <si>
    <t xml:space="preserve"> T. Línea Km</t>
  </si>
  <si>
    <t>Total tCO2eq/MWh</t>
  </si>
  <si>
    <t>Región SSLA</t>
  </si>
  <si>
    <t>Etapa SSLA</t>
  </si>
  <si>
    <t>% Avance Construcción</t>
  </si>
  <si>
    <t>Observaciones SSLA</t>
  </si>
  <si>
    <t>Recurso de reposición (SI/NO)</t>
  </si>
  <si>
    <t>Actualizado Junio 2025
SELA</t>
  </si>
  <si>
    <t>Eólico</t>
  </si>
  <si>
    <t>LAV0007-00-2018</t>
  </si>
  <si>
    <t>Proyecto de generacion de energia eolica ALPHA</t>
  </si>
  <si>
    <t xml:space="preserve">	VIENTOS DEL NORTE S.A.S. E.S.P.</t>
  </si>
  <si>
    <t>La Guajira</t>
  </si>
  <si>
    <t>Maicao y Uribia</t>
  </si>
  <si>
    <t>NA</t>
  </si>
  <si>
    <t>Caribe</t>
  </si>
  <si>
    <t>Preconstrucción</t>
  </si>
  <si>
    <t> </t>
  </si>
  <si>
    <t>NO</t>
  </si>
  <si>
    <t>ok</t>
  </si>
  <si>
    <t>Fotovoltaico</t>
  </si>
  <si>
    <t>LAV0052-00-2018</t>
  </si>
  <si>
    <t>Fotovoltaico Celsia Solar - Valledupar</t>
  </si>
  <si>
    <t xml:space="preserve">	CELSIA COLOMBIA S.A. E.S.P.</t>
  </si>
  <si>
    <t>Cesar</t>
  </si>
  <si>
    <t>Valledupar</t>
  </si>
  <si>
    <t>Construcción</t>
  </si>
  <si>
    <t>Retomaron construcción en septiembre de 2024. El equipo de SSLA está en visita de seguimiento del 10 al 13 de junio, posterior a la cual se podrá conocer si hay mayor avance al reportado.</t>
  </si>
  <si>
    <t>SI</t>
  </si>
  <si>
    <t>LAV0056-00-2018</t>
  </si>
  <si>
    <t xml:space="preserve">Proyecto de Generación de Energía Eólica BETA </t>
  </si>
  <si>
    <t xml:space="preserve">	EOLOS ENERGIA S.A.S. E.S.P.</t>
  </si>
  <si>
    <t>En 2024 tenía los siguientes avances: Subestación: 98%; Vía de acceso: 8%; Parque eólico: 0%.</t>
  </si>
  <si>
    <t>En 2 oficios de enero de 2025, informan que el proyecto nuevamente está suspendido por conflictos con comunidades.</t>
  </si>
  <si>
    <t>LAV0027-00-2018</t>
  </si>
  <si>
    <t xml:space="preserve">CELSIA Solar Chicamocha </t>
  </si>
  <si>
    <t>CELSIA COLOMBIA S.A. E.S.P.</t>
  </si>
  <si>
    <t>Santander</t>
  </si>
  <si>
    <t>Los Santos</t>
  </si>
  <si>
    <t>Medio Magdalena</t>
  </si>
  <si>
    <t>Mediante oficio con radicado 20254300144961 del 07 de marzo de 2025, la ANLA solició a la sociedad que informara la fecha exacta del inicio de actividades, con el fin de programar el seguimiento y control ambiental
La sociedad no ha dado respuesta al oficio.</t>
  </si>
  <si>
    <t>LAV0018-00-2019</t>
  </si>
  <si>
    <t xml:space="preserve">Parque Fotovoltaico La Loma 150mw y Su Línea de Conexión a la subestación La Loma </t>
  </si>
  <si>
    <t>ENEL COLOMBIA S.A. E.S.P</t>
  </si>
  <si>
    <t>El Paso</t>
  </si>
  <si>
    <t>Operación</t>
  </si>
  <si>
    <t>LAV0029-00-2019</t>
  </si>
  <si>
    <t>Parque Eólico WINDPESHI</t>
  </si>
  <si>
    <t xml:space="preserve">	ENEL COLOMBIA S.A. E.S.P</t>
  </si>
  <si>
    <t>22% (Suspendido a medidados de 2023)</t>
  </si>
  <si>
    <t>Suspendido por conflictos con comunidades y por situación de inseguridad.</t>
  </si>
  <si>
    <t>LAV0036-00-2020</t>
  </si>
  <si>
    <t>Parque Solar Fotovoltaico Guayepo 400 MW, su Línea de Evacuación 500kv y Bahía de Conexión</t>
  </si>
  <si>
    <t>GUAYEPO SOLAR S A S</t>
  </si>
  <si>
    <t>Atlántico</t>
  </si>
  <si>
    <t>Ponedera y Sabanalarga</t>
  </si>
  <si>
    <t>9.72</t>
  </si>
  <si>
    <t>Si bien faltan algunas áreas, incluyendo la ampliación autorizada en 2024, ya están generando energía.</t>
  </si>
  <si>
    <t>LAV0008-00-2021</t>
  </si>
  <si>
    <t xml:space="preserve">Parque Solar Valledupar </t>
  </si>
  <si>
    <t xml:space="preserve">ENEL GREEN POWER COLOMBIA S A S E S P	</t>
  </si>
  <si>
    <t xml:space="preserve"> 325,48 </t>
  </si>
  <si>
    <t>LAV0041-00-2020</t>
  </si>
  <si>
    <t>Estudio De Impacto Ambiental Del Proyecto Atlántico Photovoltaic De 199,5 MW</t>
  </si>
  <si>
    <t xml:space="preserve">ATLANTICO PHOTOVOLTAIC S.A.S. </t>
  </si>
  <si>
    <t>Sabanalarga y Usiacurí</t>
  </si>
  <si>
    <t>415.44</t>
  </si>
  <si>
    <t>3.47</t>
  </si>
  <si>
    <t>No se tienen datos actualizados de porcentaje de avance.</t>
  </si>
  <si>
    <t>LAV0038-00-2020</t>
  </si>
  <si>
    <t xml:space="preserve">Proyecto Parque Eólico Guajira II </t>
  </si>
  <si>
    <t xml:space="preserve">ISAGEN S.A. E.S.P.	</t>
  </si>
  <si>
    <t>Maicao</t>
  </si>
  <si>
    <t>LAV0007-00-2021</t>
  </si>
  <si>
    <t>Portón Del Sol</t>
  </si>
  <si>
    <t xml:space="preserve">PARQUE SOLAR PORTON DEL SOL S.A.S E.S.P	</t>
  </si>
  <si>
    <t>Caldas</t>
  </si>
  <si>
    <t>La Dorada</t>
  </si>
  <si>
    <t>Alto Magdalena</t>
  </si>
  <si>
    <t xml:space="preserve"> Mediante el radicado 20246200750732 del 04/07/2024 la Sociedad PARQUESOLAR PORTÓN DELSOLS.A.S.E.S.P notifica el inicio de fase de operación.</t>
  </si>
  <si>
    <t>Línea de Transmisión</t>
  </si>
  <si>
    <t>LAV0002-00-2021</t>
  </si>
  <si>
    <t xml:space="preserve">Línea Eléctrica de Transmisión Parque Eólico Windpeshi – Subestación Cuestecitas </t>
  </si>
  <si>
    <t xml:space="preserve">ENEL COLOMBIA S.A. E.S.P. </t>
  </si>
  <si>
    <t>8% (suspendido a mediados de 2023)</t>
  </si>
  <si>
    <t>LAV0032-00-2021</t>
  </si>
  <si>
    <t xml:space="preserve"> Proyecto Parque Solar Fotovoltaico Potreritos 168MW</t>
  </si>
  <si>
    <t>ACCIONA ENERGIA COLOMBIA SAS</t>
  </si>
  <si>
    <t>San Juan del Cesar y el Molino</t>
  </si>
  <si>
    <t>LAV0030-00-2021</t>
  </si>
  <si>
    <t xml:space="preserve">Linea parque solar San Felipe </t>
  </si>
  <si>
    <t>CSF SAN FELIPE CONTINUA SAS ES</t>
  </si>
  <si>
    <t>Tolima</t>
  </si>
  <si>
    <t>Armero</t>
  </si>
  <si>
    <t>LAV0048-00-2021</t>
  </si>
  <si>
    <t xml:space="preserve">Lìnea de conexión Porton de sol </t>
  </si>
  <si>
    <t>PARQUE SOLAR PORTON DEL SOL S.A.S E.S.P</t>
  </si>
  <si>
    <t>LAV0018-00-2021</t>
  </si>
  <si>
    <t>Construcción Y Operación Del Proyecto Solar Escobal 1 20,2 MW, Solar Escobal 2 20,2 MW, Solar Escobal 3 20,2 MW, Solar Escobal 4 19,7 MW Y Solar Escobal 5 19,7 MW.</t>
  </si>
  <si>
    <t xml:space="preserve">CELSIA COLOMBIA S.A. E.S.P.	</t>
  </si>
  <si>
    <t>Ibagué</t>
  </si>
  <si>
    <t> 141,46</t>
  </si>
  <si>
    <t>El titular está solicitando por cambio menor el cambio del sistema de páneles y la capacidad de generación.</t>
  </si>
  <si>
    <t>LAV0051-00-2021</t>
  </si>
  <si>
    <t>Línea de transmisión 500 kV Cuestecitas – Copey- Fundación</t>
  </si>
  <si>
    <t>INTERCONEXION ELECTRICA S.A. E.S.P.</t>
  </si>
  <si>
    <t>Magdalena
La Guajira
Cesar</t>
  </si>
  <si>
    <r>
      <rPr>
        <b/>
        <sz val="8"/>
        <color rgb="FF000000"/>
        <rFont val="Arial"/>
        <family val="2"/>
      </rPr>
      <t>(La Guajira)</t>
    </r>
    <r>
      <rPr>
        <sz val="8"/>
        <color rgb="FF000000"/>
        <rFont val="Arial"/>
        <family val="2"/>
      </rPr>
      <t xml:space="preserve"> Albania, Barracas, Distracción, El Molino, Fonseca, Hato Nuevo, La Jagua del Pilar, San Juan del Cesar, Urumita, Villanueva, Riohacha. 
</t>
    </r>
    <r>
      <rPr>
        <b/>
        <sz val="8"/>
        <color rgb="FF000000"/>
        <rFont val="Arial"/>
        <family val="2"/>
      </rPr>
      <t>(Magdalena)</t>
    </r>
    <r>
      <rPr>
        <sz val="8"/>
        <color rgb="FF000000"/>
        <rFont val="Arial"/>
        <family val="2"/>
      </rPr>
      <t xml:space="preserve">Algarrobo.
</t>
    </r>
    <r>
      <rPr>
        <b/>
        <sz val="8"/>
        <color rgb="FF000000"/>
        <rFont val="Arial"/>
        <family val="2"/>
      </rPr>
      <t>(Cesar)</t>
    </r>
    <r>
      <rPr>
        <sz val="8"/>
        <color rgb="FF000000"/>
        <rFont val="Arial"/>
        <family val="2"/>
      </rPr>
      <t>Valledupar, Boscononia, El Copey, La Paz, San Diego</t>
    </r>
  </si>
  <si>
    <t>LAV0067-00-2021</t>
  </si>
  <si>
    <t>Parque Eólico Casa Eléctrica</t>
  </si>
  <si>
    <t>JEMEIWAA KA´I S.A.S E.S.P</t>
  </si>
  <si>
    <t>Uribia</t>
  </si>
  <si>
    <t>LAM8237-00</t>
  </si>
  <si>
    <t>Línea de transmisión Cuestecitas- Majayura a 230 kV</t>
  </si>
  <si>
    <t>Maicao y Albania</t>
  </si>
  <si>
    <t>Solo entrará en operación cuando se complete la línea del parque eólico Windpeshi</t>
  </si>
  <si>
    <t>LAV0003-00-2022</t>
  </si>
  <si>
    <t>Línea parque Potreritos Subestación San Juan 220 Kv</t>
  </si>
  <si>
    <t>El molino y San Juan del Cesar</t>
  </si>
  <si>
    <t>LAV0084-00-2021</t>
  </si>
  <si>
    <t>Proyecto Fotovoltaico Shangri-LA.</t>
  </si>
  <si>
    <t>OPERADORA SHANGRI-LA S.A.S E.S.P</t>
  </si>
  <si>
    <t>Ibague y Piedras</t>
  </si>
  <si>
    <t> 294,385</t>
  </si>
  <si>
    <t>El proyecto prevé la culminación
de la fase de construcción el 15 de octubre de 2025. Para septiembre se tiene prevista la 2a visita del año.</t>
  </si>
  <si>
    <t>LAV0004-00-2022</t>
  </si>
  <si>
    <t>Proyecto eólico EO200i</t>
  </si>
  <si>
    <t>EMPRESAS PUBLICAS DE MEDELLIN E.S.P.</t>
  </si>
  <si>
    <t>LAV0002-00-2022</t>
  </si>
  <si>
    <t>Línea De Transmisión 230 Kv Csf Continua Cartago</t>
  </si>
  <si>
    <t>CSF CARTAGO CONTINUA S.A.S. E.S.P.</t>
  </si>
  <si>
    <t xml:space="preserve">Valle del Cauca </t>
  </si>
  <si>
    <t>Cartago, Obando</t>
  </si>
  <si>
    <t xml:space="preserve">Pacifico - Río Cauca </t>
  </si>
  <si>
    <t>LAV0060-00-2021</t>
  </si>
  <si>
    <t>Parque Solar Fotovoltaico Guayacanes 200 MW</t>
  </si>
  <si>
    <t>FOTOVOLTAICO LOS GUAYACANES SAS</t>
  </si>
  <si>
    <t>Bolívar</t>
  </si>
  <si>
    <t>LAV0010-00-2022</t>
  </si>
  <si>
    <t>Parque Solar Puerta De Oro 300 MW</t>
  </si>
  <si>
    <t>PARQUE SOLAR PUERTA DE ORO SAS</t>
  </si>
  <si>
    <t>Cundinamarca</t>
  </si>
  <si>
    <t>Chaguaní y Guaduas</t>
  </si>
  <si>
    <t>Cuenta con conflictividad social, sin embargo no ha impedido su avance</t>
  </si>
  <si>
    <t>LAV0011-00-2022</t>
  </si>
  <si>
    <t>Línea de transmisión 500 kV Cuestecitas – La Loma</t>
  </si>
  <si>
    <t>Grupo de Energía de Bogotá (GEB)</t>
  </si>
  <si>
    <t>La Guajira
Cesar</t>
  </si>
  <si>
    <r>
      <rPr>
        <b/>
        <sz val="8"/>
        <color theme="1"/>
        <rFont val="Arial"/>
        <family val="2"/>
      </rPr>
      <t>(La Guajira)</t>
    </r>
    <r>
      <rPr>
        <sz val="8"/>
        <color theme="1"/>
        <rFont val="Arial"/>
        <family val="2"/>
      </rPr>
      <t xml:space="preserve"> Albania, Riohacha, Distracción, San Juan del Cesar, Villanueva
</t>
    </r>
    <r>
      <rPr>
        <b/>
        <sz val="8"/>
        <color theme="1"/>
        <rFont val="Arial"/>
        <family val="2"/>
      </rPr>
      <t>(Cesar)</t>
    </r>
    <r>
      <rPr>
        <sz val="8"/>
        <color theme="1"/>
        <rFont val="Arial"/>
        <family val="2"/>
      </rPr>
      <t xml:space="preserve"> Valledupar, Becerril, El Paso, La Paz.</t>
    </r>
  </si>
  <si>
    <t>Torres cimentadas: 46%
Torres montadas: 24%
Tendido: 0%</t>
  </si>
  <si>
    <t>LAV0024-00-2022</t>
  </si>
  <si>
    <t>Parque Solar Fotovoltaico Guayepo 200 MW Y Su Línea De Evacuación 500KV</t>
  </si>
  <si>
    <t xml:space="preserve">GUAYEPO SOLAR S A S	</t>
  </si>
  <si>
    <t>LAV0028-00-2022</t>
  </si>
  <si>
    <t>Parque Solar Andromeda Y Línea De Transmisión De 220 kV</t>
  </si>
  <si>
    <t xml:space="preserve">	MAINSTREAM COLOMBIA S.A.S</t>
  </si>
  <si>
    <t>Sucre</t>
  </si>
  <si>
    <t>Toluviejo</t>
  </si>
  <si>
    <t>LAV0042-00-2022</t>
  </si>
  <si>
    <t>Línea De Transmisión El Campano - Chinú 230 Kv</t>
  </si>
  <si>
    <t>EL CAMPANO SOLAR S.A.S.</t>
  </si>
  <si>
    <t>Córdoba</t>
  </si>
  <si>
    <t>Chinú</t>
  </si>
  <si>
    <t>LAV0044-00-2022</t>
  </si>
  <si>
    <t>Línea de transmisión 220 KV del parque solar fotovoltaico Wimke</t>
  </si>
  <si>
    <t>PARQUE SOLAR FOTOVOLTAICO WIMKE S.A.S.</t>
  </si>
  <si>
    <t>San Juan del Cesar</t>
  </si>
  <si>
    <t>LAV0048-00-2022</t>
  </si>
  <si>
    <t>Licencia Ambiental Estudio De Impacto Ambiental Planta Solar Barzalosa</t>
  </si>
  <si>
    <t xml:space="preserve">BARZALOSA S.A.S	</t>
  </si>
  <si>
    <t>Nariño</t>
  </si>
  <si>
    <t>LAV0052-00-2022</t>
  </si>
  <si>
    <t>Parque solar fotovoltaico Cañahuete 240 MW</t>
  </si>
  <si>
    <t>DRUMMOND ENERGY, INC</t>
  </si>
  <si>
    <t>El Paso y Chiriguaná</t>
  </si>
  <si>
    <t>Terminaron la construcción de la fase 1, y no han iniciado la construcción de la fase 2.</t>
  </si>
  <si>
    <t>LAV0060-00-2022</t>
  </si>
  <si>
    <t>Línea De Transmisión Copey De 100 Del Verano</t>
  </si>
  <si>
    <t>VERANO CAPITAL COLOMBIA S.A.S.</t>
  </si>
  <si>
    <t>El copey</t>
  </si>
  <si>
    <t>LAV0064-00-2022</t>
  </si>
  <si>
    <t>Ampliación De Una Bahía De Línea Tipo Gis En La SE Sabanalarga 500kv</t>
  </si>
  <si>
    <t>ATLANTICO PHOTOVOLTAIC S.A.S.</t>
  </si>
  <si>
    <t>Sabanalarga</t>
  </si>
  <si>
    <t>19/10/2022</t>
  </si>
  <si>
    <t>Avance reportado en ICA del segundo semestre 2024. Pendiente instalación de equipos.</t>
  </si>
  <si>
    <t>LAV0082-00-2022</t>
  </si>
  <si>
    <t>Nueva Subestación Toluviejo 220 Kv Y Líneas De Transmisión Asociadas   Tramo 2</t>
  </si>
  <si>
    <t xml:space="preserve">Sucre
Bolívar </t>
  </si>
  <si>
    <r>
      <rPr>
        <b/>
        <sz val="8"/>
        <color theme="1"/>
        <rFont val="Arial"/>
        <family val="2"/>
      </rPr>
      <t>(Sucre)</t>
    </r>
    <r>
      <rPr>
        <sz val="8"/>
        <color theme="1"/>
        <rFont val="Arial"/>
        <family val="2"/>
      </rPr>
      <t xml:space="preserve">Toluviejo, Santiago de Tolú y San Onofre 
</t>
    </r>
    <r>
      <rPr>
        <b/>
        <sz val="8"/>
        <color theme="1"/>
        <rFont val="Arial"/>
        <family val="2"/>
      </rPr>
      <t>(Bolivar)</t>
    </r>
    <r>
      <rPr>
        <sz val="8"/>
        <color theme="1"/>
        <rFont val="Arial"/>
        <family val="2"/>
      </rPr>
      <t>María La Baja, Arjona, Turbaco y Santa Rosa
de Lima</t>
    </r>
  </si>
  <si>
    <t>LAV0080-00-2022</t>
  </si>
  <si>
    <t>Parque Solar Andes Fase 1 (Yariguíes 260 Mw) Y Fase 2 (Andes 100 Mw)</t>
  </si>
  <si>
    <t>YARIGUIES SOLAR S.A.S. E.S.P.</t>
  </si>
  <si>
    <t>Barrancabermeja</t>
  </si>
  <si>
    <t>LAV0026-00-2023</t>
  </si>
  <si>
    <t>Parque Eólico Trupillo</t>
  </si>
  <si>
    <t xml:space="preserve">EOLICA LA VELA S.A.S.	</t>
  </si>
  <si>
    <t>LAV0022-00-2023</t>
  </si>
  <si>
    <t>Línea De Conexión A 500kv Casa Eléctrica-Colectora I Y Subestación Casa Eléctrica</t>
  </si>
  <si>
    <t>AES COLOMBIA &amp; CIA S C A E S P</t>
  </si>
  <si>
    <t>LAV0041-00-2023</t>
  </si>
  <si>
    <t>Parque Solar Puertos de Santander</t>
  </si>
  <si>
    <t xml:space="preserve">ANDES SOLAR III S.A.S	</t>
  </si>
  <si>
    <t>Cimitarra</t>
  </si>
  <si>
    <t>LAV0044-00-2023</t>
  </si>
  <si>
    <t>Parque Solar Fotovoltaico Amanecer 150 MW y su Línea de Transmisión a 230 kV hacia la subestación Purnio</t>
  </si>
  <si>
    <t>VOLTALIA COLOMBIA SAS</t>
  </si>
  <si>
    <t>LAV0048-00-2023</t>
  </si>
  <si>
    <t>Línea De Transmisión Eléctrica A 230 Kv Para La Conexión Del Parque Solar Puerta De Oro</t>
  </si>
  <si>
    <t xml:space="preserve">	PARQUE SOLAR PUERTA DE ORO SAS</t>
  </si>
  <si>
    <t>Cundinamarca
Tolima</t>
  </si>
  <si>
    <t>Guaduas
Guayabal y Honda</t>
  </si>
  <si>
    <t>El titular tenía previsto para fines de mayo el inicio de levantamiento de estructuras de torres. Al momento de la visita solo se contaba con fundición de bases, replanteo de torres y pilotaje y bases en concreto de ampliación de subestación.
En relación a los permisos de acceso y acta de vecindad en la visita del 23 al 25 de abril de 2025 tenían un avance del 93%.</t>
  </si>
  <si>
    <t>LAV0058-00-2023</t>
  </si>
  <si>
    <t>Línea de Transmisión 230 kV – Conexión Parques Solares Andes a la Subestación Sogamoso</t>
  </si>
  <si>
    <t>VERDNET S.A.S. E.S.P.</t>
  </si>
  <si>
    <t xml:space="preserve">Barrancabermeja, Betulia y San Vicente de Chucurí </t>
  </si>
  <si>
    <t>LAV0033-00-2023</t>
  </si>
  <si>
    <t>Línea de Transmisión Asociada a la Conexión Cuestecitas- Colectora 1 a 500 kV.</t>
  </si>
  <si>
    <t>GRUPO ENERGIA BOGOTA S A ESP</t>
  </si>
  <si>
    <t>Albania, Maicao, Manaure y Uribia</t>
  </si>
  <si>
    <t>Avance informado en visita de seguimiento del 12 al 14 de marzo.</t>
  </si>
  <si>
    <t>LAV0014-00-2024</t>
  </si>
  <si>
    <t xml:space="preserve">Parque Solar La Virginia (100MW) y su línea de conexión a la subestación La Virginia 220 kV </t>
  </si>
  <si>
    <t>GENERADORA BUENAVISTA S.A.S.</t>
  </si>
  <si>
    <t>Risaralda</t>
  </si>
  <si>
    <t>Balboa y Pereira</t>
  </si>
  <si>
    <t>LAV0014-00-2022</t>
  </si>
  <si>
    <t>Línea de Transmisión La Loma-Sogamoso a 500kV</t>
  </si>
  <si>
    <t>INTERCONEXION ELECTRICA S.A. E.S.P</t>
  </si>
  <si>
    <t>Chiriguaná, Tamaleque, Rio de Oro, Curumaní, Pelaya, San Martín, Chimichagua, La Gloria, San Alberto, El Paso, Pailitas y Aguachica</t>
  </si>
  <si>
    <t>Mediante comunicación del 10/02/2025 y 28/03/2025, la Sociedad informó que la movilización de maquinaria y equipos para el desarrollo de las actividades constructivas del proyecto, iniciarían el 17 de febrero de 2025.
Se contactó a la sociedad en el mes de marzo, para programar la visita, quien indicó que tan solo había realizado movilización de la maquinaria, pero que no había iniciado actividades propiamente constructivas, debido a las restricciones de la Licencia Ambiental, y que estaban a la espera de la respuesta de unos cambios menores.</t>
  </si>
  <si>
    <t>LAV0008-00-2024</t>
  </si>
  <si>
    <t xml:space="preserve">Parque Solar El Espino 200 MW </t>
  </si>
  <si>
    <t>PLANTA SOLAR SAHAGÚN S.A.S.</t>
  </si>
  <si>
    <t>Ciénaga de Oro, Sahagún y Pueblo Nuevo</t>
  </si>
  <si>
    <t>LAV0030-00-2024</t>
  </si>
  <si>
    <t xml:space="preserve">Proyecto Línea de Transmisión de 230KV desde el Proyecto Parque Solar Fotovoltaico Guayacanes 200MW hasta la subestación la sierra de 230KV </t>
  </si>
  <si>
    <t>SOLAR EL EDEN S.A.S.</t>
  </si>
  <si>
    <t>Boyacá - Antioquia</t>
  </si>
  <si>
    <t>Puerto Boyacá y Puerto Nare</t>
  </si>
  <si>
    <t>LAV0025-00-2024</t>
  </si>
  <si>
    <t>Línea de Transmisión de energía 230 kV desde la Planta Solar Charcos 99,9 MW hacia la Subestación Guatiguará</t>
  </si>
  <si>
    <t>SANTANDER</t>
  </si>
  <si>
    <t xml:space="preserve">San Juan de Girón y Piedecuesta </t>
  </si>
  <si>
    <t>LAV0031-00-2024</t>
  </si>
  <si>
    <t>Estudio de Impacto Ambiental del Proyecto Parque Solar Fotovoltaico El Copey 200MW y su línea de transmisión 220kV</t>
  </si>
  <si>
    <t>PARQUE SOLAR FOTOVOLTAICO EL COPEY S.A.S.</t>
  </si>
  <si>
    <t>El Copey</t>
  </si>
  <si>
    <t>LAV0033-00-2024</t>
  </si>
  <si>
    <t>Línea Eléctrica de Conexión Parques Eolicos Beta y Alpha a Subestacion Cuestecitas</t>
  </si>
  <si>
    <t>EOLOS ENERGIA S.A.S. E.S.P.</t>
  </si>
  <si>
    <t>Albania, Maicao, Uribia.</t>
  </si>
  <si>
    <t>LAV0038-00-2024</t>
  </si>
  <si>
    <t>EIA Parque Fotovoltaico La Orquídea   200 MW.</t>
  </si>
  <si>
    <t>LA ORQUIDEA SOLAR S.A.S. E.S.P</t>
  </si>
  <si>
    <t>Bolivar</t>
  </si>
  <si>
    <t xml:space="preserve">Clemencia y Santa Catalina </t>
  </si>
  <si>
    <t>LAV0028-00-2024</t>
  </si>
  <si>
    <t xml:space="preserve">San Jorge Fotovoltaico (135 MW) y su conexión a la Subestación Cerromatoso 110 kV </t>
  </si>
  <si>
    <t>SAN JORGE FOTOVOLTAICO S.A.S E.S.P.</t>
  </si>
  <si>
    <t>Montelíbano</t>
  </si>
  <si>
    <t>LAV0063-00-2023</t>
  </si>
  <si>
    <t>Estudio de impacto ambiental Parque Fotovoltaico Cordoba 1 (Chinu 350 MW)</t>
  </si>
  <si>
    <t>LATAMSOLAR ENERGIAS RENOVABLES S.A.S.</t>
  </si>
  <si>
    <t>Códoba - Sucre</t>
  </si>
  <si>
    <t>Chinú
Sampués</t>
  </si>
  <si>
    <t>Pendiente Ejecutoria</t>
  </si>
  <si>
    <t>LAV0041-00-2024</t>
  </si>
  <si>
    <t>Parque Solar Villavieja 200 MWac/260 MWp</t>
  </si>
  <si>
    <t>CME CONSTRUCCIÓN Y MANUTENCIÓN ELECTROMECÁNICA. S.A.</t>
  </si>
  <si>
    <t>Huila</t>
  </si>
  <si>
    <t>Villavieja</t>
  </si>
  <si>
    <t>LAV0051-00-2024</t>
  </si>
  <si>
    <t>Parque Solar La Achira y su Linea de Transmisión 115KV</t>
  </si>
  <si>
    <t>PARQUE SOLAR LA ACHIRA S.A.S</t>
  </si>
  <si>
    <t>Hobo</t>
  </si>
  <si>
    <t>LAV0050-00-2024</t>
  </si>
  <si>
    <t>Línea de transmisión Parque Solar Puertos de Santander a 230 Kv</t>
  </si>
  <si>
    <t>LAV0007-00-2025</t>
  </si>
  <si>
    <t>Proyecto Fotovoltaico AES Solar 3 y su línea de conexión</t>
  </si>
  <si>
    <t>Armero Guayabal</t>
  </si>
  <si>
    <t>LAM9338-00</t>
  </si>
  <si>
    <t>Parques Eolicos las Camelias</t>
  </si>
  <si>
    <t>CELSIA COLOMBIA E.S.P</t>
  </si>
  <si>
    <t>Tipo</t>
  </si>
  <si>
    <t>Nombre Proyecto</t>
  </si>
  <si>
    <t>F. Auto de inicio Modificación</t>
  </si>
  <si>
    <t>No. Auto inicio</t>
  </si>
  <si>
    <t xml:space="preserve"> Fecha L.A Modificación</t>
  </si>
  <si>
    <t xml:space="preserve">PROYECTO DE GENERACION DE ENERGIA EOLICA BETA </t>
  </si>
  <si>
    <t>PARQUE EOLICO WINDPESHI</t>
  </si>
  <si>
    <t xml:space="preserve">PARQUE SOLAR FOTOVOLTAICO GUAYEPO 400 MW, SU LÍNEA DE EVACUACIÓN 500KV Y BAHÍA DE CONEXIÓN </t>
  </si>
  <si>
    <t xml:space="preserve">ESTUDIO DE IMPACTO AMBIENTAL DEL PROYECTO ATLÁNTICO PHOTOVOLTAIC DE 199,5 MW </t>
  </si>
  <si>
    <t xml:space="preserve">PARQUE SOLAR PUERTA DE ORO 300 MW </t>
  </si>
  <si>
    <t xml:space="preserve">Chaguaní y Guaduas </t>
  </si>
  <si>
    <t>PARQUE SOLAR FOTOVOLTAICO GUAYEPO 400 MW, SU LÍNEA DE EVACUACIÓN 500KV Y BAHÍA DE CONEXIÓN</t>
  </si>
  <si>
    <t>ATLANTICO</t>
  </si>
  <si>
    <t>Parque Solar Fotovoltaico Guaycanes 200 MW (Melgar 180MW)</t>
  </si>
  <si>
    <t xml:space="preserve">SOLAR EL EDEN S.A.S.	</t>
  </si>
  <si>
    <t>Boyacá</t>
  </si>
  <si>
    <t>Puerto Boyacá</t>
  </si>
  <si>
    <t>Parque Solar Andes Fase 1 (Yarigui´es 260 Mw) Y Fase 2 (Andes 100 Mw)</t>
  </si>
  <si>
    <t xml:space="preserve">Barrancabermeja </t>
  </si>
  <si>
    <t>Tipo FNCER</t>
  </si>
  <si>
    <t>Tipo registro</t>
  </si>
  <si>
    <t>Solicitante</t>
  </si>
  <si>
    <t>Capacidad de generación MW</t>
  </si>
  <si>
    <t>KM de líneas</t>
  </si>
  <si>
    <t>Número Auto de Inicio</t>
  </si>
  <si>
    <t>Fecha Auto de Inicio</t>
  </si>
  <si>
    <t>Fecha Inicial Suspensión de Términos</t>
  </si>
  <si>
    <t>Fecha Finaliza Suspensión de Términos</t>
  </si>
  <si>
    <t>Tipo Suspensión de Términos</t>
  </si>
  <si>
    <t>ESTADO</t>
  </si>
  <si>
    <t>Nuevo</t>
  </si>
  <si>
    <t>PARQUE SOLAR LA ACHIRA Y SU LINEA DE TRANSMISIÓN DE 115 KV</t>
  </si>
  <si>
    <t>NOTUS ENERGÍA COLOMBIA S.A.S</t>
  </si>
  <si>
    <t>HUILA</t>
  </si>
  <si>
    <t>EVALUACIÓN</t>
  </si>
  <si>
    <t>LAV0009-00-2025</t>
  </si>
  <si>
    <t>Linea de Transmisión</t>
  </si>
  <si>
    <t>Nueva Subestación Carreto 500kV y Líneas de transmisión asociadas</t>
  </si>
  <si>
    <t>San Juan Nepomuceno</t>
  </si>
  <si>
    <t>USUARIO</t>
  </si>
  <si>
    <t>Modificación</t>
  </si>
  <si>
    <t>PARQUE SOLAR FOTOVOLTAICO GUAYACANES 200 MW</t>
  </si>
  <si>
    <t>Boyacá y Santander</t>
  </si>
  <si>
    <t>Puerto Boyacá y Bolívar</t>
  </si>
  <si>
    <t>LAV0015-00-2025</t>
  </si>
  <si>
    <t>Parque Solar Aries</t>
  </si>
  <si>
    <t>MAINSTREAM COLOMBIA S.A.S</t>
  </si>
  <si>
    <t>Chinú y Sahagún</t>
  </si>
  <si>
    <t>LAV0014-00-2025</t>
  </si>
  <si>
    <t>Línea de Transmisión Sahagún 2 a 500 kV.</t>
  </si>
  <si>
    <t>CELSIA COLOMBIA S.A. E.S.P</t>
  </si>
  <si>
    <t>Ciénaga de Oro, Pueblo Nuevo y Sahagún</t>
  </si>
  <si>
    <t>Línea de conexión a 500 kV Casa Eléctrica - Colectora 1 y Subestación Casa Eléctrica</t>
  </si>
  <si>
    <t xml:space="preserve">AES COLOMBIA &amp; CIA S C A E S P	</t>
  </si>
  <si>
    <t>ESTUDIO DE IMPACTO AMBIENTAL DEL PROYECTO ATLÁNTICO PHOTOVOLTAIC DE 199,5 MW</t>
  </si>
  <si>
    <t>ATLANTICO PHOTOVOLTAIC S.A.S. ESP</t>
  </si>
  <si>
    <t>Sabana Larga y Usiacurí</t>
  </si>
  <si>
    <t>LAV0020-00-2025</t>
  </si>
  <si>
    <t>Parque Solar La Ponderosa de 99,99MW y su línea de conexión de 115 kV</t>
  </si>
  <si>
    <t>CARIBEAN ENERGY GREEN 1 S.A.S. (CEG S.A.S.)</t>
  </si>
  <si>
    <t>Dorada y Victoria</t>
  </si>
  <si>
    <t>LAV0021-00-2025</t>
  </si>
  <si>
    <t>PARQUE SOLAR TOLUVIEJO150MW </t>
  </si>
  <si>
    <t>Elawan Energy Colombia Development SAS</t>
  </si>
  <si>
    <t>Tolú viejo</t>
  </si>
  <si>
    <t>LAV0025-00-2025</t>
  </si>
  <si>
    <t>PARQUE SOLAR ARIGUANÍ  200MW</t>
  </si>
  <si>
    <t>XUENERGY FV S.A.S</t>
  </si>
  <si>
    <t>Chiriguaná</t>
  </si>
  <si>
    <t>LAV0032-00-2025</t>
  </si>
  <si>
    <t>PARQUE SOLAR LAS PALMERAS Y SU LÍNEA DE TRANSMISIÓN A 500KV</t>
  </si>
  <si>
    <t>GENERADORA SAN JOAQUIN S.A.S E.S.P</t>
  </si>
  <si>
    <t>Copey</t>
  </si>
  <si>
    <t>LAV0033-00-2025</t>
  </si>
  <si>
    <t>BOSQUES SOLARES DE LOS LLANOS Y SU CONEXIÓN A SUBESTACIÓN OCOA 115 kV</t>
  </si>
  <si>
    <t>BOSQUES DE LOS LLANOS S.A (Solargreen)</t>
  </si>
  <si>
    <t>Meta</t>
  </si>
  <si>
    <t>Villavicencio</t>
  </si>
  <si>
    <t>LAV0034-00-2025</t>
  </si>
  <si>
    <t>PARQUE EÓLICO SIRIUS</t>
  </si>
  <si>
    <t>ANOLIS RENOVABLES S.A.S</t>
  </si>
  <si>
    <t>Cesar y Guajira</t>
  </si>
  <si>
    <t>Valledupar y San Juan del Cesar</t>
  </si>
  <si>
    <t>Fecha AA</t>
  </si>
  <si>
    <t>Numero AA</t>
  </si>
  <si>
    <t>RETOMA LA</t>
  </si>
  <si>
    <t>AUTO INICIO</t>
  </si>
  <si>
    <t>FECHA DE INICIO</t>
  </si>
  <si>
    <t>LAV0027-00-2022</t>
  </si>
  <si>
    <t>Línea eléctrica de conexión parques eólicos Beta y Alpha a Subestación Cuestecitas - Licencia Ambiental.</t>
  </si>
  <si>
    <t>Guajira</t>
  </si>
  <si>
    <t>Albania,  Maicao, Uribia</t>
  </si>
  <si>
    <t>LAV0083-00-2021</t>
  </si>
  <si>
    <t>Nueva Subestación Toluviejo 220 kV y Líneas de Transmisión Asociadas – Tramo 2.</t>
  </si>
  <si>
    <t>Bolicar, Sucre</t>
  </si>
  <si>
    <t>Arjona, Maria la Baja, Tolu, Tolu Viejo, Santa Rosa, Turbaco, San Onofre.</t>
  </si>
  <si>
    <t>LAV0011-00-2023</t>
  </si>
  <si>
    <t xml:space="preserve">Proyecto de Generación de Energía Fotovoltaica en los Parques Solares Morrison y Turpiales (Río de Oro – Cesar) y su Línea de Conexión (500 kV) a la Subestación de Ocaña (Norte de Santander) </t>
  </si>
  <si>
    <t>SOCIEDAD DE GESTION GRUPO TW SOLAR COLOMBIA S.A.S</t>
  </si>
  <si>
    <t>Norte de Santander, Cesar</t>
  </si>
  <si>
    <t>Rio de Oro, Ocaña</t>
  </si>
  <si>
    <t>LAV0045-00-2024</t>
  </si>
  <si>
    <t>LÍNEA DE CONEXIÓN DE 230 KV ASOCIADA AL PROYECTO PARQUE SOLAR VILLA VIEJA 200 MWAC/260 MWP A CONECTARSE A LA SUBESTACIÓN HUILA 230KV</t>
  </si>
  <si>
    <t>LAV0025-00-2022</t>
  </si>
  <si>
    <t>AMPLIACIÓN DE UNA BAHÍA DE LÍNEA TIPO GIS EN LA SUBESTACIÓN SABANALARGA 500kV - AMPLIACIÓN DE UNA BAHÍA DE LÍNEA TIPO GIS EN LA SUBESTACIÓN SABANALARGA 500kV - Licencia Ambiental.</t>
  </si>
  <si>
    <t>ATLANTICO PHOTOVOLTAIC S.A.S. </t>
  </si>
  <si>
    <t>LAV0033-00-2022</t>
  </si>
  <si>
    <t xml:space="preserve">	EOLICA LA VELA S.A.S.</t>
  </si>
  <si>
    <t>LAV0074-00-2022</t>
  </si>
  <si>
    <t>Parque Eólico Brisas del Caribe</t>
  </si>
  <si>
    <t>EOLICA ALTA GUAJIRA S.A.S</t>
  </si>
  <si>
    <t>LAV0075-00-2022</t>
  </si>
  <si>
    <t>Proyecto fotovoltáico SC SOLAR SAN MARTIN 300 MWp y línea de transmisión 500kV</t>
  </si>
  <si>
    <t>SC SOLAR SAS</t>
  </si>
  <si>
    <t>LAV0023-00-2023</t>
  </si>
  <si>
    <t> San Jorge Fotovoltaico (135 MW) y su Conexión a la Subestación Cerromatoso 110 kV</t>
  </si>
  <si>
    <t xml:space="preserve">SAN JORGE FOTOVOLTAICO S.A.S. E.S.P.	</t>
  </si>
  <si>
    <t>Montelivano</t>
  </si>
  <si>
    <t>LAV0038-00-2023</t>
  </si>
  <si>
    <t>Línea de Transmisión de 230KV desde el Parque Solar Fotovoltaico Guayacanes 200MW hasta la Subestación la Sierra de 230KV</t>
  </si>
  <si>
    <t xml:space="preserve">FOTOVOLTAICO LOS GUAYACANES SAS	</t>
  </si>
  <si>
    <t>Puerto Boyaca</t>
  </si>
  <si>
    <t>Boyaca</t>
  </si>
  <si>
    <t>LAV0045-00-2023</t>
  </si>
  <si>
    <t>CONSTRUCCIÓN Y OPERACIÓN DEL PROYECTO PARQUE SOLAR VILLAVIEJA 200 MWAC/ 260 MWP</t>
  </si>
  <si>
    <t>LAV0007-00-2024</t>
  </si>
  <si>
    <t>Línea de Transmisión Sahagún 2-500 kV</t>
  </si>
  <si>
    <t>Sahgún, Pueblo nuevo, Cienaga de Oro</t>
  </si>
  <si>
    <t>LAV0040-00-2024</t>
  </si>
  <si>
    <t xml:space="preserve">PARQUE SOLAR LAS PALMERAS </t>
  </si>
  <si>
    <t>GENERADORA SAN JOAQUIN S.A.S.</t>
  </si>
  <si>
    <t>CESAR</t>
  </si>
  <si>
    <t>Numero expediente</t>
  </si>
  <si>
    <t>Tipo instrumento</t>
  </si>
  <si>
    <t>Generación</t>
  </si>
  <si>
    <t xml:space="preserve">Observaciones </t>
  </si>
  <si>
    <t>LA</t>
  </si>
  <si>
    <t>Proyecto de generacion de energia eolica ALPHA -  - Licencia Ambiental.</t>
  </si>
  <si>
    <t xml:space="preserve">El parque contempla la instalación de 65 aero generadores, cada
generador tiene una capacidad de 3.6 MW, lo que corresponde a 2.356 toneladas métricas de CO2/año/turbina eólica instalada  </t>
  </si>
  <si>
    <t>PROYECTO DE GENERACION DE ENERGIA EOLICA BETA -  - LICENCIA AMBIENTAL.</t>
  </si>
  <si>
    <t>El proyecto consiste en la construcción y operación de 77 aerogeneradores de entre  4,5 MW, lo que corresponde a 2.945 toneladas métricas de CO2/año/turbina eólica instalada</t>
  </si>
  <si>
    <t>CELSIA SOLAR CHICAMOCHA -  - Licencia Ambiental.</t>
  </si>
  <si>
    <t>ESTUDIO DE IMPACTO AMBIENTAL PARA EL PARQUE FOTOVOLTAICO LA LOMA 150MW Y SU LINEA DE CONEXION A LA SUBESTACION LA LOMA  - ESTUDIO DE IMPACTO AMBIENTAL PARA EL PARQUE FOTOVOLTAICO LA LOMA 150MW Y SU LINEA DE CONEXION A LA SUBESTACION LA LOMA  - Licencia Ambiental.</t>
  </si>
  <si>
    <t>PARQUE EOLICO WINDPESHI MUNICIPIOS DE MAICAO Y URIBIA - DEPARTAMENTO DE LA GUAJIRA - PARQUE EOLICO WINDPESHI MUNICIPIOS DE MAICAO Y URIBIA - DEPARTAMENTO DE LA GUAJIRA - Licencia Ambiental.</t>
  </si>
  <si>
    <t xml:space="preserve">El proyecto consiste en el montaje de 45 aerogeneradores con
turbinas de 5.6 MW,  lo que corresponde a 3.468 toneladas métricas de CO2/año/turbina eólica instalada, </t>
  </si>
  <si>
    <t>Subtotal</t>
  </si>
  <si>
    <t>LAV0018-00-2020</t>
  </si>
  <si>
    <t>CENTRAL DE GENERACIÓN TÉRMICA EL TESORITO SAN ANTONIO - CENTRAL DE GENERACIÓN TÉRMICA EL TESORITO SAN ANTONIO - Licencia Ambiental.</t>
  </si>
  <si>
    <t>Total</t>
  </si>
  <si>
    <t>Modificaciones</t>
  </si>
  <si>
    <t>PARQUE EOLICO WINDPESHI MUNICIPIOS DE MAICAO Y URIBIA - DEPARTAMENTO DE LA GUAJIRA -  Licencia Ambiental.</t>
  </si>
  <si>
    <t>#</t>
  </si>
  <si>
    <t>Capacidad de Generación</t>
  </si>
  <si>
    <t>Observaciones</t>
  </si>
  <si>
    <t xml:space="preserve">Distribucion en porcentaje al total generado </t>
  </si>
  <si>
    <t xml:space="preserve">Tipo </t>
  </si>
  <si>
    <t>Año de licenciamiento</t>
  </si>
  <si>
    <t xml:space="preserve">CELSIA SOLAR CHICAMOCHA </t>
  </si>
  <si>
    <t xml:space="preserve"> PARQUE FOTOVOLTAICO LA LOMA 150MW Y SU LINEA DE CONEXION A LA SUBESTACION LA LOMA  </t>
  </si>
  <si>
    <t>Atlantico</t>
  </si>
  <si>
    <t xml:space="preserve">PROYECTO PARQUE EóLICO GUAJIRA II </t>
  </si>
  <si>
    <t>El proyecto contempla la instalación de 74 aerogeneradores (de los cuales, la Autoridad Nacional autorizará la instalación
de 54 aerogeneradores y NO autorizará la ubicación de 20 aerogeneradores), cada uno de una potencia máxima de 5,6
MW</t>
  </si>
  <si>
    <t xml:space="preserve">PORTóN DEL SOL - PORTóN DEL SOL </t>
  </si>
  <si>
    <t>CONSTRUCCION Y OPERACIÓN DEL PROYECTO SOLAR ESCOBAL 1 20,2 MW, SOLAR ESCOBAL 2 20,2 MW, SOLAR ESCOBAL 3 20,2 MW, SOLAR ESCOBAL 4 19,7 MW Y SOLAR ESCOBAL 5 19,7 MW.</t>
  </si>
  <si>
    <t>PARQUE EÓLICO CASA ELÉCTRICA</t>
  </si>
  <si>
    <t>PROYECTO FOTOVOLTAICO SHANGRI-LA.</t>
  </si>
  <si>
    <t>PARQUE SOLAR PUERTA DE ORO 300 MW</t>
  </si>
  <si>
    <t>PARQUE SOLAR FOTOVOLTAICO GUAYEPO 200 MW Y SU LÍNEA DE EVACUACIÓN 500KV</t>
  </si>
  <si>
    <t>PARQUE SOLAR ANDROMEDA Y LINEA DE TRANSMISIÓN DE 220 kV</t>
  </si>
  <si>
    <t>LICENCIA AMBIENTAL ESTUDIO DE IMPACTO AMBIENTAL  PLANTA SOLAR BARZALOSA</t>
  </si>
  <si>
    <t>PARQUE EOLICO TRUPILLO</t>
  </si>
  <si>
    <t xml:space="preserve">PARQUE SOLAR EL ESPINO 200 MW </t>
  </si>
  <si>
    <t>EIA Parque Fotovoltaico La Orquídea  200 MW.</t>
  </si>
  <si>
    <t>ESTUDIO DE IMPACTO AMBIENTAL PARQUE FOTOVOLTAICO CÓRDOBA 1 (CHINU 350 MW)</t>
  </si>
  <si>
    <t>Córdoba y Sucre</t>
  </si>
  <si>
    <t>Este nuevo proyecto le aportara el 19% (414,4 MW) al total de 2.145,3 Megavatios generados pasando de la asi la meta propuesta de 1.500 megavatios</t>
  </si>
  <si>
    <t>Total FNCER</t>
  </si>
  <si>
    <t>FNCER otorgados desde el 2018 al  07/08/2022</t>
  </si>
  <si>
    <t>FNCER otorgados desde 07/08/2022 a la fecha</t>
  </si>
  <si>
    <t>FNCER</t>
  </si>
  <si>
    <t>LT</t>
  </si>
  <si>
    <t>Celsia Solar - Valledupar</t>
  </si>
  <si>
    <t xml:space="preserve">Solar Chicamocha </t>
  </si>
  <si>
    <t xml:space="preserve">La Loma 150mw y Su Línea de Conexión a la subestación La Loma </t>
  </si>
  <si>
    <t>Guayepo 400 MW, su Línea de Evacuación 500kv y Bahía de Conexión</t>
  </si>
  <si>
    <t xml:space="preserve"> Atlántico Photovoltaic De 199,5 MW</t>
  </si>
  <si>
    <t>Potreritos 168MW</t>
  </si>
  <si>
    <t>Escobal 1 20,2 MW, Solar Escobal 2 20,2 MW, Solar Escobal 3 20,2 MW, Solar Escobal 4 19,7 MW Y Solar Escobal 5 19,7 MW.</t>
  </si>
  <si>
    <t>Shangri-LA.</t>
  </si>
  <si>
    <t>Guayacanes 200 MW</t>
  </si>
  <si>
    <t>Puerta De Oro 300 MW</t>
  </si>
  <si>
    <t>Guayepo 200 MW Y Su Línea De Evacuación 500KV</t>
  </si>
  <si>
    <t>Andromeda Y Línea De Transmisión De 220 kV</t>
  </si>
  <si>
    <t>Planta Solar Barzalosa</t>
  </si>
  <si>
    <t>Cañahuete 240 MW</t>
  </si>
  <si>
    <t>Puertos de Santander</t>
  </si>
  <si>
    <t>Amanecer 150 MW y su Línea de Transmisión a 230 kV hacia la subestación Purnio</t>
  </si>
  <si>
    <t xml:space="preserve">La Virginia (100MW) y su línea de conexión a la subestación La Virginia 220 kV </t>
  </si>
  <si>
    <t xml:space="preserve"> El Espino 200 MW </t>
  </si>
  <si>
    <t xml:space="preserve"> El Copey 200MW y su línea de transmisión 220kV</t>
  </si>
  <si>
    <t>La Orquídea   200 MW.</t>
  </si>
  <si>
    <t xml:space="preserve"> Cordoba 1 (Chinu 350 MW)</t>
  </si>
  <si>
    <t>Villavieja 200 MWac/260 MWp</t>
  </si>
  <si>
    <t>La Achira y su Linea de Transmisión 115KV</t>
  </si>
  <si>
    <t xml:space="preserve"> AES Solar 3 y su línea de conexión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</si>
</sst>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"/>
  </numFmts>
  <fonts count="48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11"/>
      <color rgb="FF000000"/>
      <name val="Calibri"/>
      <family val="2"/>
    </font>
    <font>
      <sz val="10.5"/>
      <color rgb="FF000000"/>
      <name val="Calibri"/>
      <family val="2"/>
    </font>
    <font>
      <sz val="8"/>
      <color theme="1"/>
      <name val="Aptos Narrow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b/>
      <sz val="8"/>
      <name val="Arial Black"/>
      <family val="2"/>
    </font>
    <font>
      <b/>
      <sz val="1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sz val="48"/>
      <color theme="1"/>
      <name val="Aptos Narrow"/>
      <family val="2"/>
      <scheme val="minor"/>
    </font>
    <font>
      <sz val="72"/>
      <color theme="1"/>
      <name val="Aptos Narrow"/>
      <family val="2"/>
      <scheme val="minor"/>
    </font>
    <font>
      <sz val="8"/>
      <color rgb="FF000000"/>
      <name val="Calibri"/>
      <family val="2"/>
    </font>
    <font>
      <sz val="8"/>
      <color rgb="FF000000"/>
      <name val="Aptos Narrow"/>
      <family val="2"/>
      <scheme val="minor"/>
    </font>
    <font>
      <sz val="12"/>
      <name val="Arial"/>
      <family val="2"/>
    </font>
    <font>
      <sz val="8"/>
      <name val="Aptos Narrow"/>
      <scheme val="minor"/>
    </font>
    <font>
      <sz val="8"/>
      <color theme="1"/>
      <name val="Calibri"/>
      <family val="2"/>
    </font>
    <font>
      <sz val="8"/>
      <color rgb="FF000000"/>
      <name val="Aptos Narrow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</font>
    <font>
      <sz val="8"/>
      <color rgb="FF000000"/>
      <name val="Aptos Narrow"/>
      <family val="2"/>
    </font>
    <font>
      <sz val="8"/>
      <color rgb="FF000000"/>
      <name val="Aptos Narrow"/>
    </font>
    <font>
      <sz val="8"/>
      <color theme="1"/>
      <name val="Aptos Narrow"/>
      <scheme val="minor"/>
    </font>
    <font>
      <sz val="9"/>
      <color rgb="FF000000"/>
      <name val="Aptos Narrow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242424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242424"/>
      <name val="Arial"/>
      <family val="2"/>
    </font>
    <font>
      <b/>
      <sz val="8"/>
      <color rgb="FF000000"/>
      <name val="Arial"/>
      <family val="2"/>
    </font>
    <font>
      <b/>
      <sz val="8"/>
      <color rgb="FF242424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CEEF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38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4" fillId="0" borderId="0" xfId="2" applyAlignment="1">
      <alignment wrapText="1"/>
    </xf>
    <xf numFmtId="0" fontId="4" fillId="0" borderId="3" xfId="2" applyBorder="1"/>
    <xf numFmtId="0" fontId="4" fillId="3" borderId="18" xfId="2" applyFill="1" applyBorder="1" applyAlignment="1">
      <alignment vertical="center" wrapText="1"/>
    </xf>
    <xf numFmtId="0" fontId="4" fillId="0" borderId="3" xfId="2" applyBorder="1" applyAlignment="1">
      <alignment horizontal="center" vertical="center"/>
    </xf>
    <xf numFmtId="3" fontId="4" fillId="0" borderId="3" xfId="2" applyNumberFormat="1" applyBorder="1" applyAlignment="1">
      <alignment horizontal="center" vertical="center"/>
    </xf>
    <xf numFmtId="0" fontId="4" fillId="0" borderId="3" xfId="2" applyBorder="1" applyAlignment="1">
      <alignment vertical="center" wrapText="1"/>
    </xf>
    <xf numFmtId="3" fontId="4" fillId="0" borderId="1" xfId="2" applyNumberFormat="1" applyBorder="1" applyAlignment="1">
      <alignment horizontal="center" vertical="center"/>
    </xf>
    <xf numFmtId="0" fontId="4" fillId="0" borderId="0" xfId="2"/>
    <xf numFmtId="0" fontId="4" fillId="0" borderId="1" xfId="2" applyBorder="1"/>
    <xf numFmtId="0" fontId="4" fillId="4" borderId="6" xfId="2" applyFill="1" applyBorder="1" applyAlignment="1">
      <alignment vertical="center" wrapText="1"/>
    </xf>
    <xf numFmtId="0" fontId="4" fillId="0" borderId="1" xfId="2" applyBorder="1" applyAlignment="1">
      <alignment horizontal="center" vertical="center"/>
    </xf>
    <xf numFmtId="0" fontId="4" fillId="0" borderId="0" xfId="2" applyAlignment="1">
      <alignment vertical="center"/>
    </xf>
    <xf numFmtId="3" fontId="4" fillId="0" borderId="0" xfId="2" applyNumberFormat="1" applyAlignment="1">
      <alignment horizontal="center" vertical="center"/>
    </xf>
    <xf numFmtId="0" fontId="4" fillId="3" borderId="6" xfId="2" applyFill="1" applyBorder="1" applyAlignment="1">
      <alignment vertical="center" wrapText="1"/>
    </xf>
    <xf numFmtId="0" fontId="4" fillId="0" borderId="1" xfId="2" applyBorder="1" applyAlignment="1">
      <alignment vertical="center" wrapText="1"/>
    </xf>
    <xf numFmtId="0" fontId="4" fillId="0" borderId="9" xfId="2" applyBorder="1"/>
    <xf numFmtId="0" fontId="4" fillId="4" borderId="19" xfId="2" applyFill="1" applyBorder="1" applyAlignment="1">
      <alignment vertical="center" wrapText="1"/>
    </xf>
    <xf numFmtId="0" fontId="4" fillId="0" borderId="9" xfId="2" applyBorder="1" applyAlignment="1">
      <alignment horizontal="center" vertical="center"/>
    </xf>
    <xf numFmtId="0" fontId="4" fillId="0" borderId="17" xfId="2" applyBorder="1" applyAlignment="1">
      <alignment horizontal="center" vertical="center"/>
    </xf>
    <xf numFmtId="0" fontId="4" fillId="0" borderId="22" xfId="2" applyBorder="1"/>
    <xf numFmtId="0" fontId="4" fillId="5" borderId="23" xfId="2" applyFill="1" applyBorder="1" applyAlignment="1">
      <alignment vertical="center" wrapText="1"/>
    </xf>
    <xf numFmtId="0" fontId="4" fillId="0" borderId="22" xfId="2" applyBorder="1" applyAlignment="1">
      <alignment horizontal="center" vertical="center"/>
    </xf>
    <xf numFmtId="2" fontId="4" fillId="0" borderId="0" xfId="2" applyNumberFormat="1" applyAlignment="1">
      <alignment vertical="center"/>
    </xf>
    <xf numFmtId="0" fontId="4" fillId="0" borderId="0" xfId="2" applyAlignment="1">
      <alignment horizontal="center" vertical="center"/>
    </xf>
    <xf numFmtId="0" fontId="5" fillId="0" borderId="24" xfId="2" applyFont="1" applyBorder="1" applyAlignment="1">
      <alignment horizontal="center" vertical="center" wrapText="1"/>
    </xf>
    <xf numFmtId="0" fontId="4" fillId="4" borderId="3" xfId="2" applyFill="1" applyBorder="1" applyAlignment="1">
      <alignment vertical="center" wrapText="1"/>
    </xf>
    <xf numFmtId="0" fontId="4" fillId="4" borderId="1" xfId="2" applyFill="1" applyBorder="1" applyAlignment="1">
      <alignment vertical="center" wrapText="1"/>
    </xf>
    <xf numFmtId="0" fontId="4" fillId="0" borderId="25" xfId="2" applyBorder="1" applyAlignment="1">
      <alignment horizontal="center" vertical="center"/>
    </xf>
    <xf numFmtId="0" fontId="5" fillId="0" borderId="26" xfId="2" applyFont="1" applyBorder="1" applyAlignment="1">
      <alignment horizontal="center" vertical="center" wrapText="1"/>
    </xf>
    <xf numFmtId="0" fontId="5" fillId="0" borderId="27" xfId="2" applyFont="1" applyBorder="1" applyAlignment="1">
      <alignment horizontal="center" vertical="center" wrapText="1"/>
    </xf>
    <xf numFmtId="0" fontId="5" fillId="0" borderId="28" xfId="2" applyFont="1" applyBorder="1" applyAlignment="1">
      <alignment horizontal="center" vertical="center" wrapText="1"/>
    </xf>
    <xf numFmtId="0" fontId="5" fillId="0" borderId="25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4" fillId="4" borderId="1" xfId="2" applyFill="1" applyBorder="1" applyAlignment="1">
      <alignment horizontal="center" vertical="center" wrapText="1"/>
    </xf>
    <xf numFmtId="9" fontId="0" fillId="0" borderId="1" xfId="3" applyFont="1" applyFill="1" applyBorder="1" applyAlignment="1">
      <alignment horizontal="center" vertical="center"/>
    </xf>
    <xf numFmtId="165" fontId="4" fillId="0" borderId="1" xfId="2" applyNumberFormat="1" applyBorder="1" applyAlignment="1">
      <alignment horizontal="center" vertical="center"/>
    </xf>
    <xf numFmtId="0" fontId="4" fillId="0" borderId="1" xfId="2" applyBorder="1" applyAlignment="1">
      <alignment vertical="center"/>
    </xf>
    <xf numFmtId="165" fontId="4" fillId="0" borderId="0" xfId="2" applyNumberFormat="1"/>
    <xf numFmtId="3" fontId="4" fillId="0" borderId="0" xfId="2" applyNumberFormat="1"/>
    <xf numFmtId="0" fontId="8" fillId="0" borderId="1" xfId="2" applyFont="1" applyBorder="1" applyAlignment="1">
      <alignment horizontal="center" vertical="center" readingOrder="1"/>
    </xf>
    <xf numFmtId="0" fontId="4" fillId="0" borderId="11" xfId="2" applyBorder="1" applyAlignment="1">
      <alignment horizontal="center" vertical="center"/>
    </xf>
    <xf numFmtId="0" fontId="4" fillId="4" borderId="0" xfId="2" applyFill="1" applyAlignment="1">
      <alignment horizontal="center" vertical="center" wrapText="1"/>
    </xf>
    <xf numFmtId="3" fontId="4" fillId="0" borderId="9" xfId="2" applyNumberFormat="1" applyBorder="1" applyAlignment="1">
      <alignment horizontal="center" vertical="center"/>
    </xf>
    <xf numFmtId="0" fontId="4" fillId="0" borderId="0" xfId="2" applyAlignment="1">
      <alignment vertical="center" wrapText="1"/>
    </xf>
    <xf numFmtId="9" fontId="0" fillId="0" borderId="9" xfId="3" applyFont="1" applyFill="1" applyBorder="1" applyAlignment="1">
      <alignment horizontal="center" vertical="center"/>
    </xf>
    <xf numFmtId="0" fontId="4" fillId="0" borderId="29" xfId="2" applyBorder="1" applyAlignment="1">
      <alignment horizontal="center" vertical="center"/>
    </xf>
    <xf numFmtId="0" fontId="4" fillId="0" borderId="12" xfId="2" applyBorder="1" applyAlignment="1">
      <alignment horizontal="center" vertical="center"/>
    </xf>
    <xf numFmtId="0" fontId="4" fillId="4" borderId="12" xfId="2" applyFill="1" applyBorder="1" applyAlignment="1">
      <alignment horizontal="center" vertical="center" wrapText="1"/>
    </xf>
    <xf numFmtId="0" fontId="4" fillId="0" borderId="12" xfId="2" applyBorder="1" applyAlignment="1">
      <alignment vertical="center" wrapText="1"/>
    </xf>
    <xf numFmtId="3" fontId="4" fillId="0" borderId="12" xfId="2" applyNumberForma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8" borderId="30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9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9" borderId="1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5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5" borderId="1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10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10" borderId="1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9" xfId="2" applyFont="1" applyBorder="1" applyAlignment="1">
      <alignment horizontal="center" vertical="center" readingOrder="1"/>
    </xf>
    <xf numFmtId="9" fontId="0" fillId="0" borderId="12" xfId="3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14" fontId="9" fillId="2" borderId="13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4" borderId="9" xfId="2" applyFill="1" applyBorder="1" applyAlignment="1">
      <alignment horizontal="center" vertical="center" wrapText="1"/>
    </xf>
    <xf numFmtId="0" fontId="4" fillId="0" borderId="9" xfId="2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5" fillId="0" borderId="7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readingOrder="1"/>
    </xf>
    <xf numFmtId="0" fontId="4" fillId="4" borderId="11" xfId="2" applyFill="1" applyBorder="1" applyAlignment="1">
      <alignment horizontal="center" vertical="center" wrapText="1"/>
    </xf>
    <xf numFmtId="3" fontId="4" fillId="0" borderId="11" xfId="2" applyNumberFormat="1" applyBorder="1" applyAlignment="1">
      <alignment horizontal="center" vertical="center"/>
    </xf>
    <xf numFmtId="0" fontId="4" fillId="0" borderId="11" xfId="2" applyBorder="1" applyAlignment="1">
      <alignment vertical="center" wrapText="1"/>
    </xf>
    <xf numFmtId="9" fontId="0" fillId="0" borderId="11" xfId="3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 wrapText="1"/>
    </xf>
    <xf numFmtId="0" fontId="4" fillId="0" borderId="6" xfId="2" applyBorder="1"/>
    <xf numFmtId="0" fontId="4" fillId="0" borderId="19" xfId="2" applyBorder="1"/>
    <xf numFmtId="0" fontId="4" fillId="0" borderId="13" xfId="2" applyBorder="1"/>
    <xf numFmtId="0" fontId="4" fillId="0" borderId="34" xfId="2" applyBorder="1"/>
    <xf numFmtId="0" fontId="4" fillId="0" borderId="0" xfId="2" applyAlignment="1">
      <alignment horizontal="center" wrapText="1"/>
    </xf>
    <xf numFmtId="0" fontId="4" fillId="0" borderId="0" xfId="2" applyAlignment="1">
      <alignment horizontal="center"/>
    </xf>
    <xf numFmtId="0" fontId="4" fillId="0" borderId="11" xfId="2" applyBorder="1" applyAlignment="1">
      <alignment horizontal="center"/>
    </xf>
    <xf numFmtId="0" fontId="4" fillId="6" borderId="11" xfId="2" applyFill="1" applyBorder="1" applyAlignment="1">
      <alignment horizontal="center"/>
    </xf>
    <xf numFmtId="0" fontId="4" fillId="12" borderId="11" xfId="2" applyFill="1" applyBorder="1" applyAlignment="1">
      <alignment horizontal="center"/>
    </xf>
    <xf numFmtId="0" fontId="4" fillId="11" borderId="11" xfId="2" applyFill="1" applyBorder="1" applyAlignment="1">
      <alignment horizontal="center"/>
    </xf>
    <xf numFmtId="0" fontId="4" fillId="13" borderId="11" xfId="2" applyFill="1" applyBorder="1" applyAlignment="1">
      <alignment horizontal="center"/>
    </xf>
    <xf numFmtId="0" fontId="4" fillId="14" borderId="11" xfId="2" applyFill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 readingOrder="1"/>
    </xf>
    <xf numFmtId="9" fontId="0" fillId="0" borderId="12" xfId="3" applyFont="1" applyBorder="1" applyAlignment="1">
      <alignment horizontal="center" vertical="center"/>
    </xf>
    <xf numFmtId="0" fontId="4" fillId="14" borderId="12" xfId="2" applyFill="1" applyBorder="1" applyAlignment="1">
      <alignment horizontal="center"/>
    </xf>
    <xf numFmtId="0" fontId="4" fillId="0" borderId="13" xfId="2" applyBorder="1" applyAlignment="1">
      <alignment horizontal="center" vertical="center"/>
    </xf>
    <xf numFmtId="3" fontId="4" fillId="0" borderId="38" xfId="2" applyNumberFormat="1" applyBorder="1" applyAlignment="1">
      <alignment horizontal="center" vertical="center"/>
    </xf>
    <xf numFmtId="0" fontId="4" fillId="0" borderId="40" xfId="2" applyBorder="1" applyAlignment="1">
      <alignment vertical="center"/>
    </xf>
    <xf numFmtId="0" fontId="4" fillId="0" borderId="40" xfId="2" applyBorder="1"/>
    <xf numFmtId="9" fontId="4" fillId="0" borderId="38" xfId="2" applyNumberFormat="1" applyBorder="1" applyAlignment="1">
      <alignment horizontal="center" vertical="center"/>
    </xf>
    <xf numFmtId="0" fontId="4" fillId="0" borderId="42" xfId="2" applyBorder="1"/>
    <xf numFmtId="0" fontId="19" fillId="2" borderId="13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14" fontId="9" fillId="0" borderId="11" xfId="0" applyNumberFormat="1" applyFont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14" fontId="9" fillId="2" borderId="36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14" fontId="9" fillId="0" borderId="12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14" fontId="9" fillId="0" borderId="13" xfId="0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4" fillId="0" borderId="48" xfId="2" applyBorder="1" applyAlignment="1">
      <alignment horizontal="center" vertical="center"/>
    </xf>
    <xf numFmtId="0" fontId="4" fillId="0" borderId="6" xfId="2" applyBorder="1" applyAlignment="1">
      <alignment horizontal="center" vertical="center"/>
    </xf>
    <xf numFmtId="0" fontId="4" fillId="0" borderId="49" xfId="2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11" fillId="2" borderId="12" xfId="0" applyNumberFormat="1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4" fillId="0" borderId="12" xfId="2" applyBorder="1"/>
    <xf numFmtId="3" fontId="4" fillId="0" borderId="33" xfId="2" applyNumberFormat="1" applyBorder="1" applyAlignment="1">
      <alignment horizontal="center" vertical="center"/>
    </xf>
    <xf numFmtId="9" fontId="0" fillId="0" borderId="0" xfId="3" applyFont="1" applyBorder="1" applyAlignment="1">
      <alignment horizontal="center" vertical="center"/>
    </xf>
    <xf numFmtId="0" fontId="4" fillId="14" borderId="0" xfId="2" applyFill="1" applyAlignment="1">
      <alignment horizontal="center"/>
    </xf>
    <xf numFmtId="0" fontId="30" fillId="0" borderId="1" xfId="0" applyFont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 wrapText="1"/>
    </xf>
    <xf numFmtId="0" fontId="34" fillId="2" borderId="19" xfId="0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 wrapText="1"/>
    </xf>
    <xf numFmtId="14" fontId="34" fillId="2" borderId="19" xfId="0" applyNumberFormat="1" applyFont="1" applyFill="1" applyBorder="1" applyAlignment="1">
      <alignment horizontal="center" vertical="center" wrapText="1"/>
    </xf>
    <xf numFmtId="14" fontId="34" fillId="2" borderId="10" xfId="0" applyNumberFormat="1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14" fontId="34" fillId="2" borderId="12" xfId="0" applyNumberFormat="1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9" fontId="34" fillId="8" borderId="12" xfId="1" applyFont="1" applyFill="1" applyBorder="1" applyAlignment="1">
      <alignment horizontal="center" vertical="center" wrapText="1"/>
    </xf>
    <xf numFmtId="0" fontId="34" fillId="8" borderId="33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14" fontId="34" fillId="2" borderId="6" xfId="0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11" borderId="11" xfId="0" applyFont="1" applyFill="1" applyBorder="1" applyAlignment="1">
      <alignment horizontal="center" vertical="center" wrapText="1"/>
    </xf>
    <xf numFmtId="0" fontId="38" fillId="8" borderId="10" xfId="0" applyFont="1" applyFill="1" applyBorder="1" applyAlignment="1">
      <alignment horizontal="center" vertical="center" wrapText="1"/>
    </xf>
    <xf numFmtId="0" fontId="38" fillId="8" borderId="1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9" fontId="32" fillId="15" borderId="37" xfId="0" applyNumberFormat="1" applyFont="1" applyFill="1" applyBorder="1" applyAlignment="1">
      <alignment horizontal="center" vertical="center" wrapText="1"/>
    </xf>
    <xf numFmtId="0" fontId="32" fillId="15" borderId="37" xfId="0" applyFont="1" applyFill="1" applyBorder="1" applyAlignment="1">
      <alignment horizontal="center" vertical="center" wrapText="1"/>
    </xf>
    <xf numFmtId="9" fontId="34" fillId="8" borderId="35" xfId="0" applyNumberFormat="1" applyFont="1" applyFill="1" applyBorder="1" applyAlignment="1">
      <alignment horizontal="center" vertical="center" wrapText="1"/>
    </xf>
    <xf numFmtId="0" fontId="34" fillId="8" borderId="35" xfId="0" applyFont="1" applyFill="1" applyBorder="1" applyAlignment="1">
      <alignment vertical="center" wrapText="1"/>
    </xf>
    <xf numFmtId="0" fontId="32" fillId="15" borderId="36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9" fontId="33" fillId="15" borderId="37" xfId="0" applyNumberFormat="1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8" borderId="37" xfId="0" applyFont="1" applyFill="1" applyBorder="1" applyAlignment="1">
      <alignment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9" fontId="34" fillId="8" borderId="35" xfId="1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14" fontId="32" fillId="0" borderId="11" xfId="0" applyNumberFormat="1" applyFont="1" applyBorder="1" applyAlignment="1">
      <alignment horizontal="center" vertical="center" wrapText="1" readingOrder="1"/>
    </xf>
    <xf numFmtId="0" fontId="32" fillId="0" borderId="11" xfId="0" applyFont="1" applyBorder="1" applyAlignment="1">
      <alignment horizontal="center" vertical="center" wrapText="1" readingOrder="1"/>
    </xf>
    <xf numFmtId="9" fontId="34" fillId="8" borderId="33" xfId="1" applyFont="1" applyFill="1" applyBorder="1" applyAlignment="1">
      <alignment horizontal="center" vertical="center" wrapText="1"/>
    </xf>
    <xf numFmtId="0" fontId="34" fillId="8" borderId="33" xfId="0" applyFont="1" applyFill="1" applyBorder="1" applyAlignment="1">
      <alignment vertical="center" wrapText="1"/>
    </xf>
    <xf numFmtId="0" fontId="40" fillId="16" borderId="10" xfId="0" applyFont="1" applyFill="1" applyBorder="1" applyAlignment="1">
      <alignment horizontal="center" vertical="center" wrapText="1"/>
    </xf>
    <xf numFmtId="0" fontId="34" fillId="8" borderId="9" xfId="0" applyFont="1" applyFill="1" applyBorder="1" applyAlignment="1">
      <alignment vertical="center" wrapText="1"/>
    </xf>
    <xf numFmtId="0" fontId="40" fillId="0" borderId="19" xfId="0" applyFont="1" applyBorder="1" applyAlignment="1">
      <alignment horizontal="center" vertical="center" wrapText="1"/>
    </xf>
    <xf numFmtId="0" fontId="32" fillId="15" borderId="29" xfId="0" applyFont="1" applyFill="1" applyBorder="1" applyAlignment="1">
      <alignment horizontal="center" vertical="center" wrapText="1"/>
    </xf>
    <xf numFmtId="9" fontId="32" fillId="15" borderId="47" xfId="0" applyNumberFormat="1" applyFont="1" applyFill="1" applyBorder="1" applyAlignment="1">
      <alignment horizontal="center" vertical="center" wrapText="1"/>
    </xf>
    <xf numFmtId="0" fontId="32" fillId="15" borderId="47" xfId="0" applyFont="1" applyFill="1" applyBorder="1" applyAlignment="1">
      <alignment horizontal="center" vertical="center" wrapText="1"/>
    </xf>
    <xf numFmtId="0" fontId="34" fillId="8" borderId="12" xfId="0" applyFont="1" applyFill="1" applyBorder="1" applyAlignment="1">
      <alignment vertical="center" wrapText="1"/>
    </xf>
    <xf numFmtId="0" fontId="34" fillId="0" borderId="0" xfId="0" applyFont="1" applyAlignment="1">
      <alignment horizontal="center" wrapText="1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41" fillId="17" borderId="1" xfId="0" applyFont="1" applyFill="1" applyBorder="1" applyAlignment="1">
      <alignment horizontal="center" vertical="center" wrapText="1"/>
    </xf>
    <xf numFmtId="0" fontId="30" fillId="17" borderId="1" xfId="0" applyFont="1" applyFill="1" applyBorder="1" applyAlignment="1">
      <alignment horizontal="center" vertical="center" wrapText="1"/>
    </xf>
    <xf numFmtId="0" fontId="31" fillId="17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4" fillId="15" borderId="1" xfId="0" applyFont="1" applyFill="1" applyBorder="1" applyAlignment="1">
      <alignment horizontal="center" vertical="center" wrapText="1"/>
    </xf>
    <xf numFmtId="14" fontId="44" fillId="0" borderId="1" xfId="0" applyNumberFormat="1" applyFont="1" applyBorder="1" applyAlignment="1">
      <alignment horizontal="center" vertical="center" wrapText="1" readingOrder="1"/>
    </xf>
    <xf numFmtId="0" fontId="44" fillId="0" borderId="1" xfId="0" applyFont="1" applyBorder="1" applyAlignment="1">
      <alignment horizontal="center" vertical="center" wrapText="1" readingOrder="1"/>
    </xf>
    <xf numFmtId="0" fontId="43" fillId="2" borderId="1" xfId="0" applyFont="1" applyFill="1" applyBorder="1" applyAlignment="1">
      <alignment horizontal="center" vertical="center" wrapText="1"/>
    </xf>
    <xf numFmtId="14" fontId="42" fillId="2" borderId="1" xfId="0" applyNumberFormat="1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2" fillId="0" borderId="0" xfId="0" applyFont="1" applyAlignment="1">
      <alignment wrapText="1"/>
    </xf>
    <xf numFmtId="14" fontId="42" fillId="0" borderId="1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164" fontId="43" fillId="0" borderId="1" xfId="0" applyNumberFormat="1" applyFont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center" vertical="center" wrapText="1"/>
    </xf>
    <xf numFmtId="1" fontId="43" fillId="0" borderId="1" xfId="0" applyNumberFormat="1" applyFont="1" applyBorder="1" applyAlignment="1">
      <alignment horizontal="center" vertical="center" wrapText="1"/>
    </xf>
    <xf numFmtId="2" fontId="43" fillId="2" borderId="1" xfId="0" applyNumberFormat="1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 wrapText="1"/>
    </xf>
    <xf numFmtId="14" fontId="44" fillId="0" borderId="1" xfId="0" applyNumberFormat="1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 vertical="center" wrapText="1"/>
    </xf>
    <xf numFmtId="0" fontId="42" fillId="11" borderId="1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 wrapText="1"/>
    </xf>
    <xf numFmtId="14" fontId="33" fillId="0" borderId="9" xfId="0" applyNumberFormat="1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14" fontId="34" fillId="0" borderId="1" xfId="0" applyNumberFormat="1" applyFont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4" fillId="8" borderId="12" xfId="0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0" borderId="1" xfId="0" applyFont="1" applyBorder="1" applyAlignment="1">
      <alignment horizontal="center" vertical="top" wrapText="1"/>
    </xf>
    <xf numFmtId="0" fontId="38" fillId="2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64" fontId="33" fillId="0" borderId="3" xfId="0" applyNumberFormat="1" applyFont="1" applyBorder="1" applyAlignment="1">
      <alignment horizontal="center" vertical="center" wrapText="1"/>
    </xf>
    <xf numFmtId="9" fontId="34" fillId="8" borderId="37" xfId="1" applyFont="1" applyFill="1" applyBorder="1" applyAlignment="1">
      <alignment horizontal="center" vertical="center" wrapText="1"/>
    </xf>
    <xf numFmtId="14" fontId="34" fillId="2" borderId="1" xfId="0" applyNumberFormat="1" applyFont="1" applyFill="1" applyBorder="1" applyAlignment="1">
      <alignment horizontal="center" vertical="center" wrapText="1"/>
    </xf>
    <xf numFmtId="4" fontId="33" fillId="0" borderId="3" xfId="0" applyNumberFormat="1" applyFont="1" applyBorder="1" applyAlignment="1">
      <alignment horizontal="center" vertical="center" wrapText="1"/>
    </xf>
    <xf numFmtId="1" fontId="33" fillId="0" borderId="3" xfId="0" applyNumberFormat="1" applyFont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2" fontId="33" fillId="2" borderId="1" xfId="0" applyNumberFormat="1" applyFont="1" applyFill="1" applyBorder="1" applyAlignment="1">
      <alignment horizontal="center" vertical="center" wrapText="1"/>
    </xf>
    <xf numFmtId="14" fontId="34" fillId="2" borderId="3" xfId="0" applyNumberFormat="1" applyFont="1" applyFill="1" applyBorder="1" applyAlignment="1">
      <alignment horizontal="center" vertical="center" wrapText="1"/>
    </xf>
    <xf numFmtId="14" fontId="34" fillId="2" borderId="9" xfId="0" applyNumberFormat="1" applyFont="1" applyFill="1" applyBorder="1" applyAlignment="1">
      <alignment horizontal="center" vertical="center" wrapText="1"/>
    </xf>
    <xf numFmtId="0" fontId="34" fillId="2" borderId="35" xfId="0" applyFont="1" applyFill="1" applyBorder="1" applyAlignment="1">
      <alignment horizontal="center" vertical="center" wrapText="1"/>
    </xf>
    <xf numFmtId="14" fontId="34" fillId="0" borderId="11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wrapText="1"/>
    </xf>
    <xf numFmtId="0" fontId="32" fillId="2" borderId="33" xfId="0" applyFont="1" applyFill="1" applyBorder="1" applyAlignment="1">
      <alignment horizontal="center" vertical="center" wrapText="1"/>
    </xf>
    <xf numFmtId="0" fontId="40" fillId="16" borderId="33" xfId="0" applyFont="1" applyFill="1" applyBorder="1" applyAlignment="1">
      <alignment horizontal="center" vertical="center" wrapText="1"/>
    </xf>
    <xf numFmtId="0" fontId="34" fillId="2" borderId="33" xfId="0" applyFont="1" applyFill="1" applyBorder="1" applyAlignment="1">
      <alignment horizontal="center" vertical="center" wrapText="1"/>
    </xf>
    <xf numFmtId="14" fontId="32" fillId="0" borderId="12" xfId="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2" fontId="34" fillId="0" borderId="12" xfId="0" applyNumberFormat="1" applyFont="1" applyBorder="1" applyAlignment="1">
      <alignment horizontal="center" vertical="center" wrapText="1"/>
    </xf>
    <xf numFmtId="0" fontId="34" fillId="11" borderId="12" xfId="0" applyFont="1" applyFill="1" applyBorder="1" applyAlignment="1">
      <alignment horizontal="center" vertical="center" wrapText="1"/>
    </xf>
    <xf numFmtId="0" fontId="34" fillId="11" borderId="33" xfId="0" applyFont="1" applyFill="1" applyBorder="1" applyAlignment="1">
      <alignment horizontal="center" vertical="center" wrapText="1"/>
    </xf>
    <xf numFmtId="0" fontId="34" fillId="11" borderId="13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2" fontId="34" fillId="0" borderId="11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vertical="top" wrapText="1"/>
    </xf>
    <xf numFmtId="0" fontId="40" fillId="0" borderId="0" xfId="0" applyFont="1" applyAlignment="1">
      <alignment horizontal="center" vertical="center" wrapText="1"/>
    </xf>
    <xf numFmtId="0" fontId="33" fillId="0" borderId="0" xfId="0" applyFont="1" applyAlignment="1">
      <alignment wrapText="1"/>
    </xf>
    <xf numFmtId="0" fontId="33" fillId="0" borderId="2" xfId="0" applyFont="1" applyBorder="1" applyAlignment="1">
      <alignment horizontal="center" vertical="center" wrapText="1"/>
    </xf>
    <xf numFmtId="0" fontId="32" fillId="15" borderId="11" xfId="0" applyFont="1" applyFill="1" applyBorder="1" applyAlignment="1">
      <alignment horizontal="center" vertical="center" wrapText="1"/>
    </xf>
    <xf numFmtId="9" fontId="32" fillId="15" borderId="35" xfId="0" applyNumberFormat="1" applyFont="1" applyFill="1" applyBorder="1" applyAlignment="1">
      <alignment horizontal="center" vertical="center" wrapText="1"/>
    </xf>
    <xf numFmtId="0" fontId="32" fillId="15" borderId="35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65" fontId="33" fillId="0" borderId="1" xfId="0" applyNumberFormat="1" applyFont="1" applyBorder="1" applyAlignment="1">
      <alignment horizontal="center" vertical="center" wrapText="1"/>
    </xf>
    <xf numFmtId="14" fontId="32" fillId="2" borderId="1" xfId="0" applyNumberFormat="1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32" fillId="15" borderId="37" xfId="0" applyFont="1" applyFill="1" applyBorder="1" applyAlignment="1">
      <alignment horizontal="center" vertical="top" wrapText="1"/>
    </xf>
    <xf numFmtId="9" fontId="32" fillId="8" borderId="35" xfId="1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4" fillId="8" borderId="2" xfId="0" applyFont="1" applyFill="1" applyBorder="1" applyAlignment="1">
      <alignment vertical="center" wrapText="1"/>
    </xf>
    <xf numFmtId="0" fontId="34" fillId="0" borderId="36" xfId="0" applyFont="1" applyBorder="1" applyAlignment="1">
      <alignment horizontal="center" vertical="center" wrapText="1"/>
    </xf>
    <xf numFmtId="14" fontId="34" fillId="0" borderId="12" xfId="0" applyNumberFormat="1" applyFont="1" applyBorder="1" applyAlignment="1">
      <alignment horizontal="center" vertical="center" wrapText="1"/>
    </xf>
    <xf numFmtId="0" fontId="32" fillId="15" borderId="45" xfId="0" applyFont="1" applyFill="1" applyBorder="1" applyAlignment="1">
      <alignment horizontal="center" vertical="center" wrapText="1"/>
    </xf>
    <xf numFmtId="0" fontId="32" fillId="15" borderId="46" xfId="0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horizontal="center" wrapText="1"/>
    </xf>
    <xf numFmtId="0" fontId="34" fillId="2" borderId="22" xfId="0" applyFont="1" applyFill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22" xfId="0" applyFont="1" applyBorder="1" applyAlignment="1">
      <alignment vertical="center" wrapText="1"/>
    </xf>
    <xf numFmtId="14" fontId="32" fillId="0" borderId="22" xfId="0" applyNumberFormat="1" applyFont="1" applyBorder="1" applyAlignment="1">
      <alignment horizontal="center" vertical="center" wrapText="1" readingOrder="1"/>
    </xf>
    <xf numFmtId="0" fontId="32" fillId="0" borderId="22" xfId="0" applyFont="1" applyBorder="1" applyAlignment="1">
      <alignment horizontal="center" vertical="center" wrapText="1" readingOrder="1"/>
    </xf>
    <xf numFmtId="14" fontId="34" fillId="0" borderId="22" xfId="0" applyNumberFormat="1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 readingOrder="1"/>
    </xf>
    <xf numFmtId="0" fontId="32" fillId="0" borderId="30" xfId="0" applyFont="1" applyBorder="1" applyAlignment="1">
      <alignment horizontal="center" vertical="center" wrapText="1" readingOrder="1"/>
    </xf>
    <xf numFmtId="14" fontId="34" fillId="0" borderId="29" xfId="0" applyNumberFormat="1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9" fontId="40" fillId="8" borderId="35" xfId="1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center" vertical="center" wrapText="1"/>
    </xf>
    <xf numFmtId="0" fontId="32" fillId="15" borderId="12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14" fontId="32" fillId="2" borderId="11" xfId="0" applyNumberFormat="1" applyFont="1" applyFill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top" wrapText="1"/>
    </xf>
    <xf numFmtId="0" fontId="47" fillId="11" borderId="11" xfId="0" applyFont="1" applyFill="1" applyBorder="1" applyAlignment="1">
      <alignment horizontal="center" wrapText="1"/>
    </xf>
    <xf numFmtId="0" fontId="34" fillId="2" borderId="6" xfId="0" applyFont="1" applyFill="1" applyBorder="1" applyAlignment="1">
      <alignment horizontal="center" vertical="center" wrapText="1"/>
    </xf>
    <xf numFmtId="14" fontId="33" fillId="2" borderId="1" xfId="0" applyNumberFormat="1" applyFont="1" applyFill="1" applyBorder="1" applyAlignment="1">
      <alignment horizontal="center" vertical="center" wrapText="1"/>
    </xf>
    <xf numFmtId="14" fontId="33" fillId="2" borderId="9" xfId="0" applyNumberFormat="1" applyFont="1" applyFill="1" applyBorder="1" applyAlignment="1">
      <alignment horizontal="center" vertical="center" wrapText="1"/>
    </xf>
    <xf numFmtId="14" fontId="33" fillId="2" borderId="12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4" fillId="0" borderId="49" xfId="0" applyFont="1" applyBorder="1" applyAlignment="1">
      <alignment horizontal="center" vertical="center" wrapText="1"/>
    </xf>
    <xf numFmtId="14" fontId="32" fillId="2" borderId="34" xfId="0" applyNumberFormat="1" applyFont="1" applyFill="1" applyBorder="1" applyAlignment="1">
      <alignment horizontal="center" vertical="center" wrapText="1"/>
    </xf>
    <xf numFmtId="14" fontId="32" fillId="2" borderId="35" xfId="0" applyNumberFormat="1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/>
    </xf>
    <xf numFmtId="0" fontId="5" fillId="0" borderId="20" xfId="2" applyFont="1" applyBorder="1" applyAlignment="1">
      <alignment horizontal="center"/>
    </xf>
    <xf numFmtId="0" fontId="5" fillId="0" borderId="21" xfId="2" applyFont="1" applyBorder="1" applyAlignment="1">
      <alignment horizontal="center"/>
    </xf>
    <xf numFmtId="0" fontId="6" fillId="0" borderId="1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39" xfId="2" applyFont="1" applyBorder="1" applyAlignment="1">
      <alignment horizontal="center"/>
    </xf>
    <xf numFmtId="0" fontId="5" fillId="0" borderId="40" xfId="2" applyFont="1" applyBorder="1" applyAlignment="1">
      <alignment horizontal="center"/>
    </xf>
    <xf numFmtId="0" fontId="5" fillId="0" borderId="50" xfId="2" applyFont="1" applyBorder="1" applyAlignment="1">
      <alignment horizontal="center"/>
    </xf>
    <xf numFmtId="0" fontId="5" fillId="0" borderId="41" xfId="2" applyFont="1" applyBorder="1" applyAlignment="1">
      <alignment horizontal="center"/>
    </xf>
    <xf numFmtId="0" fontId="2" fillId="7" borderId="23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6" borderId="1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4">
    <cellStyle name="Normal" xfId="0" builtinId="0"/>
    <cellStyle name="Normal 2" xfId="2" xr:uid="{AAB3D02E-3A6A-4073-B5C8-754447C6A14E}"/>
    <cellStyle name="Porcentaje" xfId="1" builtinId="5"/>
    <cellStyle name="Porcentaje 2" xfId="3" xr:uid="{ECA63CC7-F027-429B-9F07-A3BDE95D6C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'Linea de tiempo'!$B$7</c:f>
              <c:strCache>
                <c:ptCount val="1"/>
                <c:pt idx="0">
                  <c:v>Eólico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'Linea de tiempo'!$C$6:$G$6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'Linea de tiempo'!$C$7:$G$7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35-473E-A465-9E6D11A3BFD7}"/>
            </c:ext>
          </c:extLst>
        </c:ser>
        <c:ser>
          <c:idx val="1"/>
          <c:order val="1"/>
          <c:tx>
            <c:strRef>
              <c:f>'Linea de tiempo'!$B$8</c:f>
              <c:strCache>
                <c:ptCount val="1"/>
                <c:pt idx="0">
                  <c:v>Fotovoltaico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'Linea de tiempo'!$C$6:$G$6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'Linea de tiempo'!$C$8:$G$8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5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35-473E-A465-9E6D11A3BFD7}"/>
            </c:ext>
          </c:extLst>
        </c:ser>
        <c:ser>
          <c:idx val="2"/>
          <c:order val="2"/>
          <c:tx>
            <c:strRef>
              <c:f>'Linea de tiempo'!$B$9</c:f>
              <c:strCache>
                <c:ptCount val="1"/>
                <c:pt idx="0">
                  <c:v>LT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'Linea de tiempo'!$C$6:$G$6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'Linea de tiempo'!$C$9:$G$9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35-473E-A465-9E6D11A3B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11809360"/>
        <c:axId val="1311810320"/>
      </c:barChart>
      <c:catAx>
        <c:axId val="131180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810320"/>
        <c:crosses val="autoZero"/>
        <c:auto val="1"/>
        <c:lblAlgn val="ctr"/>
        <c:lblOffset val="100"/>
        <c:noMultiLvlLbl val="0"/>
      </c:catAx>
      <c:valAx>
        <c:axId val="13118103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80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'Linea de tiempo'!$J$7</c:f>
              <c:strCache>
                <c:ptCount val="1"/>
                <c:pt idx="0">
                  <c:v>Eólico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'Linea de tiempo'!$K$6:$N$6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'Linea de tiempo'!$K$7:$N$7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49-47CE-859C-BFFDBC340722}"/>
            </c:ext>
          </c:extLst>
        </c:ser>
        <c:ser>
          <c:idx val="1"/>
          <c:order val="1"/>
          <c:tx>
            <c:strRef>
              <c:f>'Linea de tiempo'!$J$8</c:f>
              <c:strCache>
                <c:ptCount val="1"/>
                <c:pt idx="0">
                  <c:v>Fotovoltaico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'Linea de tiempo'!$K$6:$N$6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'Linea de tiempo'!$K$8:$N$8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49-47CE-859C-BFFDBC340722}"/>
            </c:ext>
          </c:extLst>
        </c:ser>
        <c:ser>
          <c:idx val="2"/>
          <c:order val="2"/>
          <c:tx>
            <c:strRef>
              <c:f>'Linea de tiempo'!$J$9</c:f>
              <c:strCache>
                <c:ptCount val="1"/>
                <c:pt idx="0">
                  <c:v>LT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'Linea de tiempo'!$K$6:$N$6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'Linea de tiempo'!$K$9:$N$9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49-47CE-859C-BFFDBC34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226983968"/>
        <c:axId val="1226978688"/>
      </c:barChart>
      <c:catAx>
        <c:axId val="122698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6978688"/>
        <c:crosses val="autoZero"/>
        <c:auto val="1"/>
        <c:lblAlgn val="ctr"/>
        <c:lblOffset val="100"/>
        <c:noMultiLvlLbl val="0"/>
      </c:catAx>
      <c:valAx>
        <c:axId val="1226978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698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10</xdr:row>
      <xdr:rowOff>147637</xdr:rowOff>
    </xdr:from>
    <xdr:to>
      <xdr:col>7</xdr:col>
      <xdr:colOff>761999</xdr:colOff>
      <xdr:row>26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8B1A400-1228-A1B7-A5F2-30081914B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19049</xdr:colOff>
      <xdr:row>10</xdr:row>
      <xdr:rowOff>176212</xdr:rowOff>
    </xdr:from>
    <xdr:to>
      <xdr:col>14</xdr:col>
      <xdr:colOff>895349</xdr:colOff>
      <xdr:row>26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2375DAF-A9A3-CBC6-0F34-B539BD488A11}"/>
            </a:ext>
            <a:ext uri="{147F2762-F138-4A5C-976F-8EAC2B608ADB}">
              <a16:predDERef xmlns:a16="http://schemas.microsoft.com/office/drawing/2014/main" pred="{A8B1A400-1228-A1B7-A5F2-30081914B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CA934-96A1-4E01-B06A-729954038407}">
  <dimension ref="A1:U60"/>
  <sheetViews>
    <sheetView topLeftCell="B1" zoomScale="115" zoomScaleNormal="115" workbookViewId="0">
      <pane ySplit="1" topLeftCell="A2" activePane="bottomLeft" state="frozen"/>
      <selection pane="bottomLeft" activeCell="G60" sqref="G60"/>
      <selection activeCell="C1" sqref="C1"/>
    </sheetView>
  </sheetViews>
  <sheetFormatPr defaultColWidth="11.28515625" defaultRowHeight="12" customHeight="1"/>
  <cols>
    <col min="1" max="1" width="0" style="236" hidden="1" customWidth="1"/>
    <col min="2" max="2" width="13.140625" style="237" customWidth="1"/>
    <col min="3" max="3" width="14.28515625" style="305" customWidth="1"/>
    <col min="4" max="4" width="33" style="293" customWidth="1"/>
    <col min="5" max="5" width="16.7109375" style="236" customWidth="1"/>
    <col min="6" max="6" width="15.28515625" style="237" customWidth="1"/>
    <col min="7" max="7" width="24.28515625" style="237" customWidth="1"/>
    <col min="8" max="8" width="16.5703125" style="237" customWidth="1"/>
    <col min="9" max="9" width="10.5703125" style="237" customWidth="1"/>
    <col min="10" max="10" width="13" style="237" customWidth="1"/>
    <col min="11" max="11" width="14.7109375" style="237" customWidth="1"/>
    <col min="12" max="12" width="11.5703125" style="307" customWidth="1"/>
    <col min="13" max="13" width="14.28515625" style="307" customWidth="1"/>
    <col min="14" max="14" width="11.28515625" style="307" customWidth="1"/>
    <col min="15" max="15" width="14.28515625" style="237" customWidth="1"/>
    <col min="16" max="16" width="11.5703125" style="238" customWidth="1"/>
    <col min="17" max="17" width="12.28515625" style="237" customWidth="1"/>
    <col min="18" max="18" width="19.140625" style="237" customWidth="1"/>
    <col min="19" max="19" width="23" style="237" customWidth="1"/>
    <col min="20" max="20" width="19.140625" style="237" customWidth="1"/>
    <col min="21" max="21" width="19.140625" style="239" customWidth="1"/>
    <col min="22" max="16384" width="11.28515625" style="237"/>
  </cols>
  <sheetData>
    <row r="1" spans="1:21" ht="21">
      <c r="A1" s="273" t="s">
        <v>0</v>
      </c>
      <c r="B1" s="196" t="s">
        <v>1</v>
      </c>
      <c r="C1" s="274" t="s">
        <v>2</v>
      </c>
      <c r="D1" s="275" t="s">
        <v>3</v>
      </c>
      <c r="E1" s="196" t="s">
        <v>4</v>
      </c>
      <c r="F1" s="196" t="s">
        <v>5</v>
      </c>
      <c r="G1" s="196" t="s">
        <v>6</v>
      </c>
      <c r="H1" s="196" t="s">
        <v>7</v>
      </c>
      <c r="I1" s="196" t="s">
        <v>8</v>
      </c>
      <c r="J1" s="196" t="s">
        <v>9</v>
      </c>
      <c r="K1" s="197" t="s">
        <v>10</v>
      </c>
      <c r="L1" s="276" t="s">
        <v>11</v>
      </c>
      <c r="M1" s="198" t="s">
        <v>12</v>
      </c>
      <c r="N1" s="276" t="s">
        <v>13</v>
      </c>
      <c r="O1" s="196" t="s">
        <v>14</v>
      </c>
      <c r="P1" s="199" t="s">
        <v>15</v>
      </c>
      <c r="Q1" s="200" t="s">
        <v>16</v>
      </c>
      <c r="R1" s="200" t="s">
        <v>17</v>
      </c>
      <c r="S1" s="200" t="s">
        <v>18</v>
      </c>
      <c r="T1" s="201" t="s">
        <v>19</v>
      </c>
      <c r="U1" s="202" t="s">
        <v>20</v>
      </c>
    </row>
    <row r="2" spans="1:21" ht="36.75" customHeight="1">
      <c r="A2" s="237"/>
      <c r="B2" s="213" t="s">
        <v>21</v>
      </c>
      <c r="C2" s="214" t="s">
        <v>22</v>
      </c>
      <c r="D2" s="214" t="s">
        <v>23</v>
      </c>
      <c r="E2" s="214" t="s">
        <v>24</v>
      </c>
      <c r="F2" s="214" t="s">
        <v>25</v>
      </c>
      <c r="G2" s="214" t="s">
        <v>26</v>
      </c>
      <c r="H2" s="287">
        <v>43140</v>
      </c>
      <c r="I2" s="214">
        <v>2059</v>
      </c>
      <c r="J2" s="287">
        <v>43420</v>
      </c>
      <c r="K2" s="204">
        <v>240</v>
      </c>
      <c r="L2" s="279">
        <v>160.81</v>
      </c>
      <c r="M2" s="308">
        <v>0.67</v>
      </c>
      <c r="N2" s="277" t="s">
        <v>27</v>
      </c>
      <c r="O2" s="215">
        <v>157049</v>
      </c>
      <c r="P2" s="216" t="s">
        <v>28</v>
      </c>
      <c r="Q2" s="309" t="s">
        <v>29</v>
      </c>
      <c r="R2" s="310">
        <v>0</v>
      </c>
      <c r="S2" s="311" t="s">
        <v>30</v>
      </c>
      <c r="T2" s="208" t="s">
        <v>31</v>
      </c>
      <c r="U2" s="217" t="s">
        <v>32</v>
      </c>
    </row>
    <row r="3" spans="1:21" ht="60">
      <c r="A3" s="196">
        <v>1</v>
      </c>
      <c r="B3" s="203" t="s">
        <v>33</v>
      </c>
      <c r="C3" s="194" t="s">
        <v>34</v>
      </c>
      <c r="D3" s="194" t="s">
        <v>35</v>
      </c>
      <c r="E3" s="204" t="s">
        <v>36</v>
      </c>
      <c r="F3" s="204" t="s">
        <v>37</v>
      </c>
      <c r="G3" s="204" t="s">
        <v>38</v>
      </c>
      <c r="H3" s="270">
        <v>43370</v>
      </c>
      <c r="I3" s="204">
        <v>344</v>
      </c>
      <c r="J3" s="270">
        <v>43536</v>
      </c>
      <c r="K3" s="204">
        <v>100.4</v>
      </c>
      <c r="L3" s="277">
        <v>156.61000000000001</v>
      </c>
      <c r="M3" s="278">
        <v>1.56</v>
      </c>
      <c r="N3" s="279" t="s">
        <v>27</v>
      </c>
      <c r="O3" s="204">
        <v>65699</v>
      </c>
      <c r="P3" s="205" t="s">
        <v>28</v>
      </c>
      <c r="Q3" s="210" t="s">
        <v>39</v>
      </c>
      <c r="R3" s="206">
        <v>0.05</v>
      </c>
      <c r="S3" s="207" t="s">
        <v>40</v>
      </c>
      <c r="T3" s="208" t="s">
        <v>41</v>
      </c>
      <c r="U3" s="209" t="s">
        <v>32</v>
      </c>
    </row>
    <row r="4" spans="1:21" ht="39.950000000000003">
      <c r="A4" s="237"/>
      <c r="B4" s="203" t="s">
        <v>21</v>
      </c>
      <c r="C4" s="194" t="s">
        <v>42</v>
      </c>
      <c r="D4" s="194" t="s">
        <v>43</v>
      </c>
      <c r="E4" s="204" t="s">
        <v>44</v>
      </c>
      <c r="F4" s="204" t="s">
        <v>25</v>
      </c>
      <c r="G4" s="204" t="s">
        <v>26</v>
      </c>
      <c r="H4" s="270">
        <v>43402</v>
      </c>
      <c r="I4" s="204">
        <v>1555</v>
      </c>
      <c r="J4" s="270">
        <v>43679</v>
      </c>
      <c r="K4" s="204">
        <v>346.5</v>
      </c>
      <c r="L4" s="277">
        <v>226.68</v>
      </c>
      <c r="M4" s="278">
        <v>0.78</v>
      </c>
      <c r="N4" s="279" t="s">
        <v>27</v>
      </c>
      <c r="O4" s="204">
        <v>226740</v>
      </c>
      <c r="P4" s="205" t="s">
        <v>28</v>
      </c>
      <c r="Q4" s="210" t="s">
        <v>39</v>
      </c>
      <c r="R4" s="207" t="s">
        <v>45</v>
      </c>
      <c r="S4" s="207" t="s">
        <v>46</v>
      </c>
      <c r="T4" s="208" t="s">
        <v>41</v>
      </c>
      <c r="U4" s="209" t="s">
        <v>32</v>
      </c>
    </row>
    <row r="5" spans="1:21" ht="99.95">
      <c r="A5" s="196">
        <v>2</v>
      </c>
      <c r="B5" s="203" t="s">
        <v>33</v>
      </c>
      <c r="C5" s="194" t="s">
        <v>47</v>
      </c>
      <c r="D5" s="194" t="s">
        <v>48</v>
      </c>
      <c r="E5" s="204" t="s">
        <v>49</v>
      </c>
      <c r="F5" s="204" t="s">
        <v>50</v>
      </c>
      <c r="G5" s="204" t="s">
        <v>51</v>
      </c>
      <c r="H5" s="270">
        <v>43251</v>
      </c>
      <c r="I5" s="204">
        <v>1786</v>
      </c>
      <c r="J5" s="270">
        <v>43713</v>
      </c>
      <c r="K5" s="204">
        <v>100.5</v>
      </c>
      <c r="L5" s="280">
        <v>181.61799999999999</v>
      </c>
      <c r="M5" s="278">
        <v>1.81</v>
      </c>
      <c r="N5" s="279" t="s">
        <v>27</v>
      </c>
      <c r="O5" s="204">
        <v>65764</v>
      </c>
      <c r="P5" s="205" t="s">
        <v>52</v>
      </c>
      <c r="Q5" s="210" t="s">
        <v>29</v>
      </c>
      <c r="R5" s="206">
        <v>0</v>
      </c>
      <c r="S5" s="207" t="s">
        <v>53</v>
      </c>
      <c r="T5" s="208" t="s">
        <v>31</v>
      </c>
      <c r="U5" s="209" t="s">
        <v>32</v>
      </c>
    </row>
    <row r="6" spans="1:21" ht="20.100000000000001">
      <c r="A6" s="196">
        <v>3</v>
      </c>
      <c r="B6" s="203" t="s">
        <v>33</v>
      </c>
      <c r="C6" s="194" t="s">
        <v>54</v>
      </c>
      <c r="D6" s="194" t="s">
        <v>55</v>
      </c>
      <c r="E6" s="204" t="s">
        <v>56</v>
      </c>
      <c r="F6" s="204" t="s">
        <v>37</v>
      </c>
      <c r="G6" s="204" t="s">
        <v>57</v>
      </c>
      <c r="H6" s="270">
        <v>43594</v>
      </c>
      <c r="I6" s="204">
        <v>2200</v>
      </c>
      <c r="J6" s="270">
        <v>43775</v>
      </c>
      <c r="K6" s="204">
        <v>150</v>
      </c>
      <c r="L6" s="277">
        <v>388.59</v>
      </c>
      <c r="M6" s="278">
        <v>2.59</v>
      </c>
      <c r="N6" s="279">
        <v>1.43</v>
      </c>
      <c r="O6" s="204">
        <v>98156</v>
      </c>
      <c r="P6" s="205" t="s">
        <v>28</v>
      </c>
      <c r="Q6" s="210" t="s">
        <v>58</v>
      </c>
      <c r="R6" s="206">
        <v>1</v>
      </c>
      <c r="S6" s="207" t="s">
        <v>30</v>
      </c>
      <c r="T6" s="281" t="s">
        <v>41</v>
      </c>
      <c r="U6" s="209" t="s">
        <v>32</v>
      </c>
    </row>
    <row r="7" spans="1:21" ht="30">
      <c r="A7" s="237"/>
      <c r="B7" s="203" t="s">
        <v>21</v>
      </c>
      <c r="C7" s="194" t="s">
        <v>59</v>
      </c>
      <c r="D7" s="194" t="s">
        <v>60</v>
      </c>
      <c r="E7" s="204" t="s">
        <v>61</v>
      </c>
      <c r="F7" s="204" t="s">
        <v>25</v>
      </c>
      <c r="G7" s="204" t="s">
        <v>26</v>
      </c>
      <c r="H7" s="270">
        <v>43678</v>
      </c>
      <c r="I7" s="204">
        <v>261</v>
      </c>
      <c r="J7" s="270">
        <v>43874</v>
      </c>
      <c r="K7" s="204">
        <v>200</v>
      </c>
      <c r="L7" s="277">
        <v>50.69</v>
      </c>
      <c r="M7" s="278">
        <v>0.25</v>
      </c>
      <c r="N7" s="279" t="s">
        <v>27</v>
      </c>
      <c r="O7" s="204">
        <v>130874</v>
      </c>
      <c r="P7" s="205" t="s">
        <v>28</v>
      </c>
      <c r="Q7" s="210" t="s">
        <v>39</v>
      </c>
      <c r="R7" s="207" t="s">
        <v>62</v>
      </c>
      <c r="S7" s="207" t="s">
        <v>63</v>
      </c>
      <c r="T7" s="281" t="s">
        <v>41</v>
      </c>
      <c r="U7" s="209" t="s">
        <v>32</v>
      </c>
    </row>
    <row r="8" spans="1:21" ht="30">
      <c r="A8" s="196">
        <v>4</v>
      </c>
      <c r="B8" s="211" t="s">
        <v>33</v>
      </c>
      <c r="C8" s="194" t="s">
        <v>64</v>
      </c>
      <c r="D8" s="194" t="s">
        <v>65</v>
      </c>
      <c r="E8" s="194" t="s">
        <v>66</v>
      </c>
      <c r="F8" s="204" t="s">
        <v>67</v>
      </c>
      <c r="G8" s="194" t="s">
        <v>68</v>
      </c>
      <c r="H8" s="282">
        <v>44112</v>
      </c>
      <c r="I8" s="194">
        <v>981</v>
      </c>
      <c r="J8" s="282">
        <v>44355</v>
      </c>
      <c r="K8" s="204">
        <v>400</v>
      </c>
      <c r="L8" s="283">
        <v>1272.76</v>
      </c>
      <c r="M8" s="278">
        <v>3.18</v>
      </c>
      <c r="N8" s="279" t="s">
        <v>69</v>
      </c>
      <c r="O8" s="204">
        <v>261749</v>
      </c>
      <c r="P8" s="205" t="s">
        <v>28</v>
      </c>
      <c r="Q8" s="210" t="s">
        <v>39</v>
      </c>
      <c r="R8" s="206">
        <v>1</v>
      </c>
      <c r="S8" s="207" t="s">
        <v>70</v>
      </c>
      <c r="T8" s="281" t="s">
        <v>41</v>
      </c>
      <c r="U8" s="209" t="s">
        <v>32</v>
      </c>
    </row>
    <row r="9" spans="1:21" ht="35.25" customHeight="1">
      <c r="A9" s="196">
        <v>5</v>
      </c>
      <c r="B9" s="211" t="s">
        <v>33</v>
      </c>
      <c r="C9" s="194" t="s">
        <v>71</v>
      </c>
      <c r="D9" s="194" t="s">
        <v>72</v>
      </c>
      <c r="E9" s="194" t="s">
        <v>73</v>
      </c>
      <c r="F9" s="194" t="s">
        <v>37</v>
      </c>
      <c r="G9" s="194" t="s">
        <v>38</v>
      </c>
      <c r="H9" s="282">
        <v>44251</v>
      </c>
      <c r="I9" s="194">
        <v>1616</v>
      </c>
      <c r="J9" s="282">
        <v>44357</v>
      </c>
      <c r="K9" s="204">
        <v>101</v>
      </c>
      <c r="L9" s="283" t="s">
        <v>74</v>
      </c>
      <c r="M9" s="278">
        <v>3.22</v>
      </c>
      <c r="N9" s="279" t="s">
        <v>27</v>
      </c>
      <c r="O9" s="204">
        <v>66092</v>
      </c>
      <c r="P9" s="205" t="s">
        <v>28</v>
      </c>
      <c r="Q9" s="210" t="s">
        <v>29</v>
      </c>
      <c r="R9" s="206">
        <v>0</v>
      </c>
      <c r="S9" s="207" t="s">
        <v>30</v>
      </c>
      <c r="T9" s="208" t="s">
        <v>31</v>
      </c>
      <c r="U9" s="209" t="s">
        <v>32</v>
      </c>
    </row>
    <row r="10" spans="1:21" ht="47.25" customHeight="1">
      <c r="A10" s="196">
        <v>6</v>
      </c>
      <c r="B10" s="211" t="s">
        <v>33</v>
      </c>
      <c r="C10" s="194" t="s">
        <v>75</v>
      </c>
      <c r="D10" s="194" t="s">
        <v>76</v>
      </c>
      <c r="E10" s="194" t="s">
        <v>77</v>
      </c>
      <c r="F10" s="204" t="s">
        <v>67</v>
      </c>
      <c r="G10" s="194" t="s">
        <v>78</v>
      </c>
      <c r="H10" s="282">
        <v>44147</v>
      </c>
      <c r="I10" s="194">
        <v>1270</v>
      </c>
      <c r="J10" s="282">
        <v>44396</v>
      </c>
      <c r="K10" s="204">
        <v>199.5</v>
      </c>
      <c r="L10" s="277" t="s">
        <v>79</v>
      </c>
      <c r="M10" s="278">
        <v>2.08</v>
      </c>
      <c r="N10" s="279" t="s">
        <v>80</v>
      </c>
      <c r="O10" s="204">
        <v>130547</v>
      </c>
      <c r="P10" s="205" t="s">
        <v>28</v>
      </c>
      <c r="Q10" s="210" t="s">
        <v>39</v>
      </c>
      <c r="R10" s="206">
        <v>0.05</v>
      </c>
      <c r="S10" s="207" t="s">
        <v>81</v>
      </c>
      <c r="T10" s="208" t="s">
        <v>31</v>
      </c>
      <c r="U10" s="209" t="s">
        <v>32</v>
      </c>
    </row>
    <row r="11" spans="1:21" ht="9.9499999999999993">
      <c r="A11" s="237"/>
      <c r="B11" s="211" t="s">
        <v>21</v>
      </c>
      <c r="C11" s="194" t="s">
        <v>82</v>
      </c>
      <c r="D11" s="194" t="s">
        <v>83</v>
      </c>
      <c r="E11" s="194" t="s">
        <v>84</v>
      </c>
      <c r="F11" s="194" t="s">
        <v>25</v>
      </c>
      <c r="G11" s="194" t="s">
        <v>85</v>
      </c>
      <c r="H11" s="282">
        <v>44131</v>
      </c>
      <c r="I11" s="194">
        <v>1511</v>
      </c>
      <c r="J11" s="282">
        <v>44435</v>
      </c>
      <c r="K11" s="204">
        <v>403.2</v>
      </c>
      <c r="L11" s="277">
        <v>102.96</v>
      </c>
      <c r="M11" s="278">
        <v>0.25</v>
      </c>
      <c r="N11" s="279" t="s">
        <v>27</v>
      </c>
      <c r="O11" s="204">
        <v>263843</v>
      </c>
      <c r="P11" s="205" t="s">
        <v>28</v>
      </c>
      <c r="Q11" s="210" t="s">
        <v>29</v>
      </c>
      <c r="R11" s="206">
        <v>0</v>
      </c>
      <c r="S11" s="207" t="s">
        <v>30</v>
      </c>
      <c r="T11" s="208" t="s">
        <v>41</v>
      </c>
      <c r="U11" s="209" t="s">
        <v>32</v>
      </c>
    </row>
    <row r="12" spans="1:21" ht="50.1">
      <c r="A12" s="196">
        <v>7</v>
      </c>
      <c r="B12" s="211" t="s">
        <v>33</v>
      </c>
      <c r="C12" s="194" t="s">
        <v>86</v>
      </c>
      <c r="D12" s="194" t="s">
        <v>87</v>
      </c>
      <c r="E12" s="194" t="s">
        <v>88</v>
      </c>
      <c r="F12" s="194" t="s">
        <v>89</v>
      </c>
      <c r="G12" s="194" t="s">
        <v>90</v>
      </c>
      <c r="H12" s="282">
        <v>44246</v>
      </c>
      <c r="I12" s="194">
        <v>1576</v>
      </c>
      <c r="J12" s="282">
        <v>44445</v>
      </c>
      <c r="K12" s="204">
        <v>121.3</v>
      </c>
      <c r="L12" s="283">
        <v>216.16</v>
      </c>
      <c r="M12" s="278">
        <v>1.78</v>
      </c>
      <c r="N12" s="279" t="s">
        <v>27</v>
      </c>
      <c r="O12" s="204">
        <v>79356</v>
      </c>
      <c r="P12" s="205" t="s">
        <v>91</v>
      </c>
      <c r="Q12" s="210" t="s">
        <v>58</v>
      </c>
      <c r="R12" s="206">
        <v>1</v>
      </c>
      <c r="S12" s="207" t="s">
        <v>92</v>
      </c>
      <c r="T12" s="208" t="s">
        <v>31</v>
      </c>
      <c r="U12" s="209" t="s">
        <v>32</v>
      </c>
    </row>
    <row r="13" spans="1:21" ht="30">
      <c r="A13" s="237"/>
      <c r="B13" s="211" t="s">
        <v>93</v>
      </c>
      <c r="C13" s="194" t="s">
        <v>94</v>
      </c>
      <c r="D13" s="194" t="s">
        <v>95</v>
      </c>
      <c r="E13" s="194" t="s">
        <v>96</v>
      </c>
      <c r="F13" s="194" t="s">
        <v>25</v>
      </c>
      <c r="G13" s="194" t="s">
        <v>85</v>
      </c>
      <c r="H13" s="282">
        <v>44214</v>
      </c>
      <c r="I13" s="194">
        <v>1621</v>
      </c>
      <c r="J13" s="282">
        <v>44452</v>
      </c>
      <c r="K13" s="279" t="s">
        <v>27</v>
      </c>
      <c r="L13" s="277" t="s">
        <v>27</v>
      </c>
      <c r="M13" s="278" t="s">
        <v>27</v>
      </c>
      <c r="N13" s="279">
        <v>59.1</v>
      </c>
      <c r="O13" s="279" t="s">
        <v>27</v>
      </c>
      <c r="P13" s="205" t="s">
        <v>28</v>
      </c>
      <c r="Q13" s="210" t="s">
        <v>39</v>
      </c>
      <c r="R13" s="207" t="s">
        <v>97</v>
      </c>
      <c r="S13" s="207" t="s">
        <v>63</v>
      </c>
      <c r="T13" s="221" t="s">
        <v>31</v>
      </c>
      <c r="U13" s="209" t="s">
        <v>32</v>
      </c>
    </row>
    <row r="14" spans="1:21" ht="20.100000000000001">
      <c r="A14" s="196">
        <v>8</v>
      </c>
      <c r="B14" s="211" t="s">
        <v>33</v>
      </c>
      <c r="C14" s="194" t="s">
        <v>98</v>
      </c>
      <c r="D14" s="194" t="s">
        <v>99</v>
      </c>
      <c r="E14" s="194" t="s">
        <v>100</v>
      </c>
      <c r="F14" s="194" t="s">
        <v>25</v>
      </c>
      <c r="G14" s="194" t="s">
        <v>101</v>
      </c>
      <c r="H14" s="282">
        <v>44330</v>
      </c>
      <c r="I14" s="194">
        <v>2153</v>
      </c>
      <c r="J14" s="282">
        <v>44530</v>
      </c>
      <c r="K14" s="204">
        <v>168</v>
      </c>
      <c r="L14" s="277">
        <v>287.61</v>
      </c>
      <c r="M14" s="278">
        <v>1.71</v>
      </c>
      <c r="N14" s="279" t="s">
        <v>27</v>
      </c>
      <c r="O14" s="204">
        <v>109934</v>
      </c>
      <c r="P14" s="205" t="s">
        <v>28</v>
      </c>
      <c r="Q14" s="210" t="s">
        <v>29</v>
      </c>
      <c r="R14" s="206">
        <v>0</v>
      </c>
      <c r="S14" s="207" t="s">
        <v>30</v>
      </c>
      <c r="T14" s="208" t="s">
        <v>41</v>
      </c>
      <c r="U14" s="209" t="s">
        <v>32</v>
      </c>
    </row>
    <row r="15" spans="1:21" ht="20.100000000000001">
      <c r="A15" s="237"/>
      <c r="B15" s="211" t="s">
        <v>93</v>
      </c>
      <c r="C15" s="194" t="s">
        <v>102</v>
      </c>
      <c r="D15" s="194" t="s">
        <v>103</v>
      </c>
      <c r="E15" s="194" t="s">
        <v>104</v>
      </c>
      <c r="F15" s="194" t="s">
        <v>105</v>
      </c>
      <c r="G15" s="194" t="s">
        <v>106</v>
      </c>
      <c r="H15" s="282">
        <v>44334</v>
      </c>
      <c r="I15" s="194">
        <v>2168</v>
      </c>
      <c r="J15" s="282">
        <v>44531</v>
      </c>
      <c r="K15" s="279" t="s">
        <v>27</v>
      </c>
      <c r="L15" s="277" t="s">
        <v>27</v>
      </c>
      <c r="M15" s="278" t="s">
        <v>27</v>
      </c>
      <c r="N15" s="279">
        <v>10.3</v>
      </c>
      <c r="O15" s="279" t="s">
        <v>27</v>
      </c>
      <c r="P15" s="205" t="s">
        <v>91</v>
      </c>
      <c r="Q15" s="210" t="s">
        <v>29</v>
      </c>
      <c r="R15" s="206">
        <v>0</v>
      </c>
      <c r="S15" s="207" t="s">
        <v>30</v>
      </c>
      <c r="T15" s="208" t="s">
        <v>31</v>
      </c>
      <c r="U15" s="209" t="s">
        <v>32</v>
      </c>
    </row>
    <row r="16" spans="1:21" ht="30">
      <c r="A16" s="237"/>
      <c r="B16" s="211" t="s">
        <v>93</v>
      </c>
      <c r="C16" s="194" t="s">
        <v>107</v>
      </c>
      <c r="D16" s="194" t="s">
        <v>108</v>
      </c>
      <c r="E16" s="194" t="s">
        <v>109</v>
      </c>
      <c r="F16" s="194" t="s">
        <v>89</v>
      </c>
      <c r="G16" s="194" t="s">
        <v>90</v>
      </c>
      <c r="H16" s="282">
        <v>44386</v>
      </c>
      <c r="I16" s="194">
        <v>2344</v>
      </c>
      <c r="J16" s="282">
        <v>44551</v>
      </c>
      <c r="K16" s="279" t="s">
        <v>27</v>
      </c>
      <c r="L16" s="277" t="s">
        <v>27</v>
      </c>
      <c r="M16" s="278" t="s">
        <v>27</v>
      </c>
      <c r="N16" s="279">
        <v>1.1100000000000001</v>
      </c>
      <c r="O16" s="279" t="s">
        <v>27</v>
      </c>
      <c r="P16" s="205" t="s">
        <v>91</v>
      </c>
      <c r="Q16" s="210" t="s">
        <v>58</v>
      </c>
      <c r="R16" s="206">
        <v>1</v>
      </c>
      <c r="S16" s="207" t="s">
        <v>30</v>
      </c>
      <c r="T16" s="208" t="s">
        <v>31</v>
      </c>
      <c r="U16" s="209" t="s">
        <v>32</v>
      </c>
    </row>
    <row r="17" spans="1:21" ht="104.25" customHeight="1">
      <c r="A17" s="196">
        <v>9</v>
      </c>
      <c r="B17" s="211" t="s">
        <v>33</v>
      </c>
      <c r="C17" s="194" t="s">
        <v>110</v>
      </c>
      <c r="D17" s="194" t="s">
        <v>111</v>
      </c>
      <c r="E17" s="194" t="s">
        <v>112</v>
      </c>
      <c r="F17" s="194" t="s">
        <v>105</v>
      </c>
      <c r="G17" s="194" t="s">
        <v>113</v>
      </c>
      <c r="H17" s="282">
        <v>44271</v>
      </c>
      <c r="I17" s="194">
        <v>231</v>
      </c>
      <c r="J17" s="282">
        <v>44580</v>
      </c>
      <c r="K17" s="204">
        <v>100</v>
      </c>
      <c r="L17" s="277" t="s">
        <v>114</v>
      </c>
      <c r="M17" s="278">
        <v>1.41</v>
      </c>
      <c r="N17" s="279" t="s">
        <v>27</v>
      </c>
      <c r="O17" s="204">
        <v>65437</v>
      </c>
      <c r="P17" s="205" t="s">
        <v>91</v>
      </c>
      <c r="Q17" s="210" t="s">
        <v>39</v>
      </c>
      <c r="R17" s="206">
        <v>0.38</v>
      </c>
      <c r="S17" s="207" t="s">
        <v>115</v>
      </c>
      <c r="T17" s="208" t="s">
        <v>31</v>
      </c>
      <c r="U17" s="209" t="s">
        <v>32</v>
      </c>
    </row>
    <row r="18" spans="1:21" ht="71.45">
      <c r="A18" s="237"/>
      <c r="B18" s="211" t="s">
        <v>93</v>
      </c>
      <c r="C18" s="194" t="s">
        <v>116</v>
      </c>
      <c r="D18" s="194" t="s">
        <v>117</v>
      </c>
      <c r="E18" s="194" t="s">
        <v>118</v>
      </c>
      <c r="F18" s="194" t="s">
        <v>119</v>
      </c>
      <c r="G18" s="312" t="s">
        <v>120</v>
      </c>
      <c r="H18" s="282">
        <v>44392</v>
      </c>
      <c r="I18" s="194">
        <v>285</v>
      </c>
      <c r="J18" s="282">
        <v>44592</v>
      </c>
      <c r="K18" s="279" t="s">
        <v>27</v>
      </c>
      <c r="L18" s="277" t="s">
        <v>27</v>
      </c>
      <c r="M18" s="285" t="s">
        <v>27</v>
      </c>
      <c r="N18" s="279">
        <v>52.24</v>
      </c>
      <c r="O18" s="279" t="s">
        <v>27</v>
      </c>
      <c r="P18" s="205" t="s">
        <v>28</v>
      </c>
      <c r="Q18" s="210" t="s">
        <v>58</v>
      </c>
      <c r="R18" s="206">
        <v>1</v>
      </c>
      <c r="S18" s="207" t="s">
        <v>30</v>
      </c>
      <c r="T18" s="221" t="s">
        <v>41</v>
      </c>
      <c r="U18" s="209" t="s">
        <v>32</v>
      </c>
    </row>
    <row r="19" spans="1:21" ht="20.100000000000001">
      <c r="A19" s="237"/>
      <c r="B19" s="211" t="s">
        <v>21</v>
      </c>
      <c r="C19" s="194" t="s">
        <v>121</v>
      </c>
      <c r="D19" s="194" t="s">
        <v>122</v>
      </c>
      <c r="E19" s="194" t="s">
        <v>123</v>
      </c>
      <c r="F19" s="194" t="s">
        <v>25</v>
      </c>
      <c r="G19" s="194" t="s">
        <v>124</v>
      </c>
      <c r="H19" s="282">
        <v>44456</v>
      </c>
      <c r="I19" s="194">
        <v>666</v>
      </c>
      <c r="J19" s="282">
        <v>44649</v>
      </c>
      <c r="K19" s="204">
        <v>347.2</v>
      </c>
      <c r="L19" s="277">
        <v>137.5</v>
      </c>
      <c r="M19" s="285">
        <v>0.4</v>
      </c>
      <c r="N19" s="279" t="s">
        <v>27</v>
      </c>
      <c r="O19" s="204">
        <v>227198</v>
      </c>
      <c r="P19" s="205" t="s">
        <v>28</v>
      </c>
      <c r="Q19" s="210" t="s">
        <v>29</v>
      </c>
      <c r="R19" s="206">
        <v>0</v>
      </c>
      <c r="S19" s="207" t="s">
        <v>30</v>
      </c>
      <c r="T19" s="208" t="s">
        <v>41</v>
      </c>
      <c r="U19" s="209" t="s">
        <v>32</v>
      </c>
    </row>
    <row r="20" spans="1:21" ht="30">
      <c r="A20" s="237"/>
      <c r="B20" s="211" t="s">
        <v>93</v>
      </c>
      <c r="C20" s="194" t="s">
        <v>125</v>
      </c>
      <c r="D20" s="194" t="s">
        <v>126</v>
      </c>
      <c r="E20" s="194" t="s">
        <v>118</v>
      </c>
      <c r="F20" s="194" t="s">
        <v>25</v>
      </c>
      <c r="G20" s="194" t="s">
        <v>127</v>
      </c>
      <c r="H20" s="282">
        <v>44539</v>
      </c>
      <c r="I20" s="194">
        <v>988</v>
      </c>
      <c r="J20" s="282">
        <v>44692</v>
      </c>
      <c r="K20" s="279" t="s">
        <v>27</v>
      </c>
      <c r="L20" s="277" t="s">
        <v>27</v>
      </c>
      <c r="M20" s="285" t="s">
        <v>27</v>
      </c>
      <c r="N20" s="313">
        <v>36.783999999999999</v>
      </c>
      <c r="O20" s="279" t="s">
        <v>27</v>
      </c>
      <c r="P20" s="205" t="s">
        <v>28</v>
      </c>
      <c r="Q20" s="210" t="s">
        <v>39</v>
      </c>
      <c r="R20" s="206">
        <v>1</v>
      </c>
      <c r="S20" s="207" t="s">
        <v>128</v>
      </c>
      <c r="T20" s="221" t="s">
        <v>41</v>
      </c>
      <c r="U20" s="209" t="s">
        <v>32</v>
      </c>
    </row>
    <row r="21" spans="1:21" ht="20.100000000000001">
      <c r="A21" s="237"/>
      <c r="B21" s="211" t="s">
        <v>93</v>
      </c>
      <c r="C21" s="194" t="s">
        <v>129</v>
      </c>
      <c r="D21" s="194" t="s">
        <v>130</v>
      </c>
      <c r="E21" s="194" t="s">
        <v>100</v>
      </c>
      <c r="F21" s="194" t="s">
        <v>25</v>
      </c>
      <c r="G21" s="194" t="s">
        <v>131</v>
      </c>
      <c r="H21" s="282">
        <v>44592</v>
      </c>
      <c r="I21" s="194">
        <v>1429</v>
      </c>
      <c r="J21" s="282">
        <v>44748</v>
      </c>
      <c r="K21" s="279" t="s">
        <v>27</v>
      </c>
      <c r="L21" s="277" t="s">
        <v>27</v>
      </c>
      <c r="M21" s="285" t="s">
        <v>27</v>
      </c>
      <c r="N21" s="279">
        <v>9.1</v>
      </c>
      <c r="O21" s="279" t="s">
        <v>27</v>
      </c>
      <c r="P21" s="205" t="s">
        <v>28</v>
      </c>
      <c r="Q21" s="210" t="s">
        <v>29</v>
      </c>
      <c r="R21" s="206">
        <v>0</v>
      </c>
      <c r="S21" s="207" t="s">
        <v>30</v>
      </c>
      <c r="T21" s="221" t="s">
        <v>41</v>
      </c>
      <c r="U21" s="209" t="s">
        <v>32</v>
      </c>
    </row>
    <row r="22" spans="1:21" ht="39.950000000000003">
      <c r="A22" s="196">
        <v>10</v>
      </c>
      <c r="B22" s="211" t="s">
        <v>33</v>
      </c>
      <c r="C22" s="194" t="s">
        <v>132</v>
      </c>
      <c r="D22" s="194" t="s">
        <v>133</v>
      </c>
      <c r="E22" s="194" t="s">
        <v>134</v>
      </c>
      <c r="F22" s="194" t="s">
        <v>105</v>
      </c>
      <c r="G22" s="194" t="s">
        <v>135</v>
      </c>
      <c r="H22" s="282">
        <v>44566</v>
      </c>
      <c r="I22" s="194">
        <v>1543</v>
      </c>
      <c r="J22" s="282">
        <v>44757</v>
      </c>
      <c r="K22" s="204">
        <v>160</v>
      </c>
      <c r="L22" s="284" t="s">
        <v>136</v>
      </c>
      <c r="M22" s="285">
        <v>1.84</v>
      </c>
      <c r="N22" s="279">
        <v>13.1</v>
      </c>
      <c r="O22" s="204">
        <v>104700</v>
      </c>
      <c r="P22" s="205" t="s">
        <v>91</v>
      </c>
      <c r="Q22" s="210" t="s">
        <v>39</v>
      </c>
      <c r="R22" s="206">
        <v>0.6</v>
      </c>
      <c r="S22" s="207" t="s">
        <v>137</v>
      </c>
      <c r="T22" s="208" t="s">
        <v>31</v>
      </c>
      <c r="U22" s="209" t="s">
        <v>32</v>
      </c>
    </row>
    <row r="23" spans="1:21" ht="20.100000000000001">
      <c r="A23" s="237"/>
      <c r="B23" s="211" t="s">
        <v>21</v>
      </c>
      <c r="C23" s="194" t="s">
        <v>138</v>
      </c>
      <c r="D23" s="194" t="s">
        <v>139</v>
      </c>
      <c r="E23" s="194" t="s">
        <v>140</v>
      </c>
      <c r="F23" s="194" t="s">
        <v>25</v>
      </c>
      <c r="G23" s="194" t="s">
        <v>124</v>
      </c>
      <c r="H23" s="282">
        <v>44587</v>
      </c>
      <c r="I23" s="194">
        <v>1743</v>
      </c>
      <c r="J23" s="282">
        <v>44784</v>
      </c>
      <c r="K23" s="204">
        <v>224</v>
      </c>
      <c r="L23" s="277">
        <v>122.31</v>
      </c>
      <c r="M23" s="285">
        <v>0.55000000000000004</v>
      </c>
      <c r="N23" s="279" t="s">
        <v>27</v>
      </c>
      <c r="O23" s="204">
        <v>146579</v>
      </c>
      <c r="P23" s="205" t="s">
        <v>28</v>
      </c>
      <c r="Q23" s="210" t="s">
        <v>29</v>
      </c>
      <c r="R23" s="206">
        <v>0</v>
      </c>
      <c r="S23" s="207" t="s">
        <v>30</v>
      </c>
      <c r="T23" s="208" t="s">
        <v>31</v>
      </c>
      <c r="U23" s="209" t="s">
        <v>32</v>
      </c>
    </row>
    <row r="24" spans="1:21" ht="20.100000000000001">
      <c r="A24" s="237"/>
      <c r="B24" s="211" t="s">
        <v>93</v>
      </c>
      <c r="C24" s="194" t="s">
        <v>141</v>
      </c>
      <c r="D24" s="194" t="s">
        <v>142</v>
      </c>
      <c r="E24" s="194" t="s">
        <v>143</v>
      </c>
      <c r="F24" s="194" t="s">
        <v>144</v>
      </c>
      <c r="G24" s="194" t="s">
        <v>145</v>
      </c>
      <c r="H24" s="282">
        <v>44587</v>
      </c>
      <c r="I24" s="194">
        <v>1761</v>
      </c>
      <c r="J24" s="282">
        <v>44789</v>
      </c>
      <c r="K24" s="279" t="s">
        <v>27</v>
      </c>
      <c r="L24" s="277" t="s">
        <v>27</v>
      </c>
      <c r="M24" s="285" t="s">
        <v>27</v>
      </c>
      <c r="N24" s="279">
        <v>13</v>
      </c>
      <c r="O24" s="279" t="s">
        <v>27</v>
      </c>
      <c r="P24" s="205" t="s">
        <v>146</v>
      </c>
      <c r="Q24" s="210" t="s">
        <v>29</v>
      </c>
      <c r="R24" s="206">
        <v>0</v>
      </c>
      <c r="S24" s="207" t="s">
        <v>30</v>
      </c>
      <c r="T24" s="208" t="s">
        <v>31</v>
      </c>
      <c r="U24" s="209" t="s">
        <v>32</v>
      </c>
    </row>
    <row r="25" spans="1:21" ht="20.100000000000001">
      <c r="A25" s="196">
        <v>11</v>
      </c>
      <c r="B25" s="211" t="s">
        <v>33</v>
      </c>
      <c r="C25" s="194" t="s">
        <v>147</v>
      </c>
      <c r="D25" s="194" t="s">
        <v>148</v>
      </c>
      <c r="E25" s="194" t="s">
        <v>149</v>
      </c>
      <c r="F25" s="194" t="s">
        <v>50</v>
      </c>
      <c r="G25" s="194" t="s">
        <v>150</v>
      </c>
      <c r="H25" s="282">
        <v>44438</v>
      </c>
      <c r="I25" s="194">
        <v>1868</v>
      </c>
      <c r="J25" s="282">
        <v>44804</v>
      </c>
      <c r="K25" s="204">
        <v>200</v>
      </c>
      <c r="L25" s="277">
        <v>366.06</v>
      </c>
      <c r="M25" s="285">
        <v>1.83</v>
      </c>
      <c r="N25" s="279" t="s">
        <v>27</v>
      </c>
      <c r="O25" s="204">
        <v>130874</v>
      </c>
      <c r="P25" s="205" t="s">
        <v>52</v>
      </c>
      <c r="Q25" s="210" t="s">
        <v>29</v>
      </c>
      <c r="R25" s="206">
        <v>0</v>
      </c>
      <c r="S25" s="207" t="s">
        <v>30</v>
      </c>
      <c r="T25" s="208" t="s">
        <v>41</v>
      </c>
      <c r="U25" s="209" t="s">
        <v>32</v>
      </c>
    </row>
    <row r="26" spans="1:21" ht="20.100000000000001">
      <c r="A26" s="196">
        <v>12</v>
      </c>
      <c r="B26" s="211" t="s">
        <v>33</v>
      </c>
      <c r="C26" s="194" t="s">
        <v>151</v>
      </c>
      <c r="D26" s="194" t="s">
        <v>152</v>
      </c>
      <c r="E26" s="194" t="s">
        <v>153</v>
      </c>
      <c r="F26" s="194" t="s">
        <v>154</v>
      </c>
      <c r="G26" s="194" t="s">
        <v>155</v>
      </c>
      <c r="H26" s="282">
        <v>44609</v>
      </c>
      <c r="I26" s="194">
        <v>1903</v>
      </c>
      <c r="J26" s="282">
        <v>44811</v>
      </c>
      <c r="K26" s="204">
        <v>300</v>
      </c>
      <c r="L26" s="277">
        <v>430.83</v>
      </c>
      <c r="M26" s="286">
        <v>1.2</v>
      </c>
      <c r="N26" s="279">
        <v>0.49</v>
      </c>
      <c r="O26" s="204">
        <v>196312</v>
      </c>
      <c r="P26" s="205" t="s">
        <v>91</v>
      </c>
      <c r="Q26" s="210" t="s">
        <v>39</v>
      </c>
      <c r="R26" s="212">
        <v>0.3</v>
      </c>
      <c r="S26" s="207" t="s">
        <v>156</v>
      </c>
      <c r="T26" s="208" t="s">
        <v>31</v>
      </c>
      <c r="U26" s="209" t="s">
        <v>32</v>
      </c>
    </row>
    <row r="27" spans="1:21" ht="64.5" customHeight="1">
      <c r="A27" s="237"/>
      <c r="B27" s="211" t="s">
        <v>93</v>
      </c>
      <c r="C27" s="194" t="s">
        <v>157</v>
      </c>
      <c r="D27" s="194" t="s">
        <v>158</v>
      </c>
      <c r="E27" s="194" t="s">
        <v>159</v>
      </c>
      <c r="F27" s="194" t="s">
        <v>160</v>
      </c>
      <c r="G27" s="194" t="s">
        <v>161</v>
      </c>
      <c r="H27" s="282">
        <v>44610</v>
      </c>
      <c r="I27" s="194">
        <v>1937</v>
      </c>
      <c r="J27" s="282">
        <v>44816</v>
      </c>
      <c r="K27" s="279" t="s">
        <v>27</v>
      </c>
      <c r="L27" s="277" t="s">
        <v>27</v>
      </c>
      <c r="M27" s="285" t="s">
        <v>27</v>
      </c>
      <c r="N27" s="279">
        <v>247.55</v>
      </c>
      <c r="O27" s="279" t="s">
        <v>27</v>
      </c>
      <c r="P27" s="205" t="s">
        <v>28</v>
      </c>
      <c r="Q27" s="210" t="s">
        <v>39</v>
      </c>
      <c r="R27" s="207" t="s">
        <v>162</v>
      </c>
      <c r="S27" s="207" t="s">
        <v>81</v>
      </c>
      <c r="T27" s="221" t="s">
        <v>31</v>
      </c>
      <c r="U27" s="209" t="s">
        <v>32</v>
      </c>
    </row>
    <row r="28" spans="1:21" ht="20.100000000000001">
      <c r="A28" s="196">
        <v>13</v>
      </c>
      <c r="B28" s="211" t="s">
        <v>33</v>
      </c>
      <c r="C28" s="194" t="s">
        <v>163</v>
      </c>
      <c r="D28" s="194" t="s">
        <v>164</v>
      </c>
      <c r="E28" s="194" t="s">
        <v>165</v>
      </c>
      <c r="F28" s="204" t="s">
        <v>67</v>
      </c>
      <c r="G28" s="194" t="s">
        <v>68</v>
      </c>
      <c r="H28" s="282">
        <v>44676</v>
      </c>
      <c r="I28" s="194">
        <v>2627</v>
      </c>
      <c r="J28" s="282">
        <v>44867</v>
      </c>
      <c r="K28" s="204">
        <v>200</v>
      </c>
      <c r="L28" s="279">
        <v>688.3</v>
      </c>
      <c r="M28" s="285">
        <v>3.44</v>
      </c>
      <c r="N28" s="279">
        <v>5.92</v>
      </c>
      <c r="O28" s="204">
        <v>130874</v>
      </c>
      <c r="P28" s="205" t="s">
        <v>28</v>
      </c>
      <c r="Q28" s="210" t="s">
        <v>39</v>
      </c>
      <c r="R28" s="206">
        <v>0.05</v>
      </c>
      <c r="S28" s="207" t="s">
        <v>81</v>
      </c>
      <c r="T28" s="208" t="s">
        <v>41</v>
      </c>
      <c r="U28" s="209" t="s">
        <v>32</v>
      </c>
    </row>
    <row r="29" spans="1:21" ht="20.100000000000001">
      <c r="A29" s="196">
        <v>14</v>
      </c>
      <c r="B29" s="211" t="s">
        <v>33</v>
      </c>
      <c r="C29" s="194" t="s">
        <v>166</v>
      </c>
      <c r="D29" s="194" t="s">
        <v>167</v>
      </c>
      <c r="E29" s="194" t="s">
        <v>168</v>
      </c>
      <c r="F29" s="194" t="s">
        <v>169</v>
      </c>
      <c r="G29" s="194" t="s">
        <v>170</v>
      </c>
      <c r="H29" s="282">
        <v>44687</v>
      </c>
      <c r="I29" s="194">
        <v>2688</v>
      </c>
      <c r="J29" s="282">
        <v>44874</v>
      </c>
      <c r="K29" s="204">
        <v>100</v>
      </c>
      <c r="L29" s="279">
        <v>226.95</v>
      </c>
      <c r="M29" s="285">
        <v>2.27</v>
      </c>
      <c r="N29" s="279">
        <v>1.96</v>
      </c>
      <c r="O29" s="204">
        <v>65437</v>
      </c>
      <c r="P29" s="205" t="s">
        <v>28</v>
      </c>
      <c r="Q29" s="210" t="s">
        <v>29</v>
      </c>
      <c r="R29" s="206">
        <v>0</v>
      </c>
      <c r="S29" s="207" t="s">
        <v>30</v>
      </c>
      <c r="T29" s="208" t="s">
        <v>31</v>
      </c>
      <c r="U29" s="209" t="s">
        <v>32</v>
      </c>
    </row>
    <row r="30" spans="1:21" ht="20.100000000000001">
      <c r="A30" s="237"/>
      <c r="B30" s="211" t="s">
        <v>93</v>
      </c>
      <c r="C30" s="194" t="s">
        <v>171</v>
      </c>
      <c r="D30" s="194" t="s">
        <v>172</v>
      </c>
      <c r="E30" s="194" t="s">
        <v>173</v>
      </c>
      <c r="F30" s="194" t="s">
        <v>174</v>
      </c>
      <c r="G30" s="194" t="s">
        <v>175</v>
      </c>
      <c r="H30" s="282">
        <v>44755</v>
      </c>
      <c r="I30" s="194">
        <v>144</v>
      </c>
      <c r="J30" s="282">
        <v>44958</v>
      </c>
      <c r="K30" s="279" t="s">
        <v>27</v>
      </c>
      <c r="L30" s="279" t="s">
        <v>27</v>
      </c>
      <c r="M30" s="285" t="s">
        <v>27</v>
      </c>
      <c r="N30" s="279">
        <v>3.81</v>
      </c>
      <c r="O30" s="279" t="s">
        <v>27</v>
      </c>
      <c r="P30" s="205" t="s">
        <v>146</v>
      </c>
      <c r="Q30" s="210" t="s">
        <v>29</v>
      </c>
      <c r="R30" s="206">
        <v>0</v>
      </c>
      <c r="S30" s="207" t="s">
        <v>30</v>
      </c>
      <c r="T30" s="221" t="s">
        <v>41</v>
      </c>
      <c r="U30" s="209" t="s">
        <v>32</v>
      </c>
    </row>
    <row r="31" spans="1:21" ht="30">
      <c r="A31" s="237"/>
      <c r="B31" s="211" t="s">
        <v>93</v>
      </c>
      <c r="C31" s="194" t="s">
        <v>176</v>
      </c>
      <c r="D31" s="194" t="s">
        <v>177</v>
      </c>
      <c r="E31" s="194" t="s">
        <v>178</v>
      </c>
      <c r="F31" s="194" t="s">
        <v>25</v>
      </c>
      <c r="G31" s="194" t="s">
        <v>179</v>
      </c>
      <c r="H31" s="282">
        <v>44770</v>
      </c>
      <c r="I31" s="194">
        <v>208</v>
      </c>
      <c r="J31" s="282">
        <v>44965</v>
      </c>
      <c r="K31" s="279" t="s">
        <v>27</v>
      </c>
      <c r="L31" s="279" t="s">
        <v>27</v>
      </c>
      <c r="M31" s="285" t="s">
        <v>27</v>
      </c>
      <c r="N31" s="279">
        <v>0.98</v>
      </c>
      <c r="O31" s="279" t="s">
        <v>27</v>
      </c>
      <c r="P31" s="205" t="s">
        <v>28</v>
      </c>
      <c r="Q31" s="210" t="s">
        <v>29</v>
      </c>
      <c r="R31" s="206">
        <v>0</v>
      </c>
      <c r="S31" s="207" t="s">
        <v>30</v>
      </c>
      <c r="T31" s="221" t="s">
        <v>41</v>
      </c>
      <c r="U31" s="209" t="s">
        <v>32</v>
      </c>
    </row>
    <row r="32" spans="1:21" ht="20.100000000000001">
      <c r="A32" s="196">
        <v>15</v>
      </c>
      <c r="B32" s="211" t="s">
        <v>33</v>
      </c>
      <c r="C32" s="194" t="s">
        <v>180</v>
      </c>
      <c r="D32" s="194" t="s">
        <v>181</v>
      </c>
      <c r="E32" s="194" t="s">
        <v>182</v>
      </c>
      <c r="F32" s="194" t="s">
        <v>154</v>
      </c>
      <c r="G32" s="194" t="s">
        <v>183</v>
      </c>
      <c r="H32" s="282">
        <v>44785</v>
      </c>
      <c r="I32" s="194">
        <v>333</v>
      </c>
      <c r="J32" s="282">
        <v>44980</v>
      </c>
      <c r="K32" s="204">
        <v>100</v>
      </c>
      <c r="L32" s="279">
        <v>288.69</v>
      </c>
      <c r="M32" s="285">
        <v>2.27</v>
      </c>
      <c r="N32" s="279" t="s">
        <v>27</v>
      </c>
      <c r="O32" s="204">
        <v>65437</v>
      </c>
      <c r="P32" s="205" t="s">
        <v>91</v>
      </c>
      <c r="Q32" s="210" t="s">
        <v>29</v>
      </c>
      <c r="R32" s="206">
        <v>0</v>
      </c>
      <c r="S32" s="207" t="s">
        <v>30</v>
      </c>
      <c r="T32" s="208" t="s">
        <v>41</v>
      </c>
      <c r="U32" s="209" t="s">
        <v>32</v>
      </c>
    </row>
    <row r="33" spans="1:21" ht="30">
      <c r="A33" s="196">
        <v>16</v>
      </c>
      <c r="B33" s="211" t="s">
        <v>33</v>
      </c>
      <c r="C33" s="194" t="s">
        <v>184</v>
      </c>
      <c r="D33" s="194" t="s">
        <v>185</v>
      </c>
      <c r="E33" s="194" t="s">
        <v>186</v>
      </c>
      <c r="F33" s="194" t="s">
        <v>37</v>
      </c>
      <c r="G33" s="194" t="s">
        <v>187</v>
      </c>
      <c r="H33" s="282">
        <v>44792</v>
      </c>
      <c r="I33" s="194">
        <v>559</v>
      </c>
      <c r="J33" s="282">
        <v>45002</v>
      </c>
      <c r="K33" s="204">
        <v>240</v>
      </c>
      <c r="L33" s="279">
        <v>579.79999999999995</v>
      </c>
      <c r="M33" s="285">
        <v>2.42</v>
      </c>
      <c r="N33" s="279">
        <v>2.4300000000000002</v>
      </c>
      <c r="O33" s="204">
        <v>157049</v>
      </c>
      <c r="P33" s="205" t="s">
        <v>28</v>
      </c>
      <c r="Q33" s="210" t="s">
        <v>39</v>
      </c>
      <c r="R33" s="206">
        <v>0.5</v>
      </c>
      <c r="S33" s="207" t="s">
        <v>188</v>
      </c>
      <c r="T33" s="208" t="s">
        <v>31</v>
      </c>
      <c r="U33" s="209" t="s">
        <v>32</v>
      </c>
    </row>
    <row r="34" spans="1:21" ht="20.100000000000001">
      <c r="A34" s="237"/>
      <c r="B34" s="211" t="s">
        <v>93</v>
      </c>
      <c r="C34" s="194" t="s">
        <v>189</v>
      </c>
      <c r="D34" s="194" t="s">
        <v>190</v>
      </c>
      <c r="E34" s="194" t="s">
        <v>191</v>
      </c>
      <c r="F34" s="194" t="s">
        <v>37</v>
      </c>
      <c r="G34" s="194" t="s">
        <v>192</v>
      </c>
      <c r="H34" s="282">
        <v>44809</v>
      </c>
      <c r="I34" s="194">
        <v>644</v>
      </c>
      <c r="J34" s="282">
        <v>45019</v>
      </c>
      <c r="K34" s="279" t="s">
        <v>27</v>
      </c>
      <c r="L34" s="279" t="s">
        <v>27</v>
      </c>
      <c r="M34" s="285" t="s">
        <v>27</v>
      </c>
      <c r="N34" s="279">
        <v>3.66</v>
      </c>
      <c r="O34" s="279" t="s">
        <v>27</v>
      </c>
      <c r="P34" s="205" t="s">
        <v>28</v>
      </c>
      <c r="Q34" s="210" t="s">
        <v>29</v>
      </c>
      <c r="R34" s="206">
        <v>0</v>
      </c>
      <c r="S34" s="207" t="s">
        <v>30</v>
      </c>
      <c r="T34" s="221" t="s">
        <v>31</v>
      </c>
      <c r="U34" s="209" t="s">
        <v>32</v>
      </c>
    </row>
    <row r="35" spans="1:21" ht="35.25" customHeight="1">
      <c r="A35" s="237"/>
      <c r="B35" s="303" t="s">
        <v>93</v>
      </c>
      <c r="C35" s="312" t="s">
        <v>193</v>
      </c>
      <c r="D35" s="312" t="s">
        <v>194</v>
      </c>
      <c r="E35" s="312" t="s">
        <v>195</v>
      </c>
      <c r="F35" s="204" t="s">
        <v>67</v>
      </c>
      <c r="G35" s="312" t="s">
        <v>196</v>
      </c>
      <c r="H35" s="314" t="s">
        <v>197</v>
      </c>
      <c r="I35" s="312">
        <v>956</v>
      </c>
      <c r="J35" s="314">
        <v>45055</v>
      </c>
      <c r="K35" s="285" t="s">
        <v>27</v>
      </c>
      <c r="L35" s="285" t="s">
        <v>27</v>
      </c>
      <c r="M35" s="285" t="s">
        <v>27</v>
      </c>
      <c r="N35" s="285" t="s">
        <v>27</v>
      </c>
      <c r="O35" s="285" t="s">
        <v>27</v>
      </c>
      <c r="P35" s="315" t="s">
        <v>28</v>
      </c>
      <c r="Q35" s="210" t="s">
        <v>39</v>
      </c>
      <c r="R35" s="206">
        <v>0.65</v>
      </c>
      <c r="S35" s="316" t="s">
        <v>198</v>
      </c>
      <c r="T35" s="317" t="s">
        <v>41</v>
      </c>
      <c r="U35" s="209" t="s">
        <v>32</v>
      </c>
    </row>
    <row r="36" spans="1:21" ht="79.5" customHeight="1">
      <c r="A36" s="237"/>
      <c r="B36" s="194" t="s">
        <v>93</v>
      </c>
      <c r="C36" s="194" t="s">
        <v>199</v>
      </c>
      <c r="D36" s="194" t="s">
        <v>200</v>
      </c>
      <c r="E36" s="194" t="s">
        <v>49</v>
      </c>
      <c r="F36" s="194" t="s">
        <v>201</v>
      </c>
      <c r="G36" s="194" t="s">
        <v>202</v>
      </c>
      <c r="H36" s="282">
        <v>45231</v>
      </c>
      <c r="I36" s="194">
        <v>1636</v>
      </c>
      <c r="J36" s="282">
        <v>45135</v>
      </c>
      <c r="K36" s="308" t="s">
        <v>27</v>
      </c>
      <c r="L36" s="279" t="s">
        <v>27</v>
      </c>
      <c r="M36" s="318" t="s">
        <v>27</v>
      </c>
      <c r="N36" s="279">
        <v>114.465</v>
      </c>
      <c r="O36" s="279" t="s">
        <v>27</v>
      </c>
      <c r="P36" s="205" t="s">
        <v>28</v>
      </c>
      <c r="Q36" s="210" t="s">
        <v>58</v>
      </c>
      <c r="R36" s="206">
        <v>1</v>
      </c>
      <c r="S36" s="207" t="s">
        <v>30</v>
      </c>
      <c r="T36" s="221" t="s">
        <v>31</v>
      </c>
      <c r="U36" s="319" t="s">
        <v>32</v>
      </c>
    </row>
    <row r="37" spans="1:21" ht="45.75" customHeight="1">
      <c r="A37" s="196">
        <v>17</v>
      </c>
      <c r="B37" s="213" t="s">
        <v>33</v>
      </c>
      <c r="C37" s="214" t="s">
        <v>203</v>
      </c>
      <c r="D37" s="214" t="s">
        <v>204</v>
      </c>
      <c r="E37" s="214" t="s">
        <v>205</v>
      </c>
      <c r="F37" s="214" t="s">
        <v>50</v>
      </c>
      <c r="G37" s="214" t="s">
        <v>206</v>
      </c>
      <c r="H37" s="287">
        <v>44931</v>
      </c>
      <c r="I37" s="214">
        <v>1639</v>
      </c>
      <c r="J37" s="287">
        <v>45138</v>
      </c>
      <c r="K37" s="204">
        <v>360</v>
      </c>
      <c r="L37" s="279">
        <v>790.12</v>
      </c>
      <c r="M37" s="285">
        <v>2.19</v>
      </c>
      <c r="N37" s="277" t="s">
        <v>27</v>
      </c>
      <c r="O37" s="215">
        <v>235574</v>
      </c>
      <c r="P37" s="216" t="s">
        <v>52</v>
      </c>
      <c r="Q37" s="210" t="s">
        <v>29</v>
      </c>
      <c r="R37" s="206">
        <v>0</v>
      </c>
      <c r="S37" s="207" t="s">
        <v>30</v>
      </c>
      <c r="T37" s="208" t="s">
        <v>31</v>
      </c>
      <c r="U37" s="217" t="s">
        <v>32</v>
      </c>
    </row>
    <row r="38" spans="1:21" ht="9.9499999999999993">
      <c r="A38" s="237"/>
      <c r="B38" s="211" t="s">
        <v>21</v>
      </c>
      <c r="C38" s="194" t="s">
        <v>207</v>
      </c>
      <c r="D38" s="194" t="s">
        <v>208</v>
      </c>
      <c r="E38" s="194" t="s">
        <v>209</v>
      </c>
      <c r="F38" s="194" t="s">
        <v>25</v>
      </c>
      <c r="G38" s="194" t="s">
        <v>124</v>
      </c>
      <c r="H38" s="282">
        <v>45103</v>
      </c>
      <c r="I38" s="194">
        <v>3136</v>
      </c>
      <c r="J38" s="282">
        <v>45288</v>
      </c>
      <c r="K38" s="204">
        <v>100</v>
      </c>
      <c r="L38" s="279">
        <v>58.93</v>
      </c>
      <c r="M38" s="285">
        <v>0.57999999999999996</v>
      </c>
      <c r="N38" s="279" t="s">
        <v>27</v>
      </c>
      <c r="O38" s="204">
        <v>65437</v>
      </c>
      <c r="P38" s="205" t="s">
        <v>28</v>
      </c>
      <c r="Q38" s="210" t="s">
        <v>29</v>
      </c>
      <c r="R38" s="206">
        <v>0</v>
      </c>
      <c r="S38" s="207" t="s">
        <v>30</v>
      </c>
      <c r="T38" s="208" t="s">
        <v>41</v>
      </c>
      <c r="U38" s="209" t="s">
        <v>32</v>
      </c>
    </row>
    <row r="39" spans="1:21" s="293" customFormat="1" ht="42.75" customHeight="1">
      <c r="B39" s="211" t="s">
        <v>93</v>
      </c>
      <c r="C39" s="194" t="s">
        <v>210</v>
      </c>
      <c r="D39" s="194" t="s">
        <v>211</v>
      </c>
      <c r="E39" s="194" t="s">
        <v>212</v>
      </c>
      <c r="F39" s="194" t="s">
        <v>25</v>
      </c>
      <c r="G39" s="194" t="s">
        <v>124</v>
      </c>
      <c r="H39" s="282">
        <v>45086</v>
      </c>
      <c r="I39" s="194">
        <v>3158</v>
      </c>
      <c r="J39" s="282">
        <v>45289</v>
      </c>
      <c r="K39" s="279" t="s">
        <v>27</v>
      </c>
      <c r="L39" s="279" t="s">
        <v>27</v>
      </c>
      <c r="M39" s="279" t="s">
        <v>27</v>
      </c>
      <c r="N39" s="279">
        <v>34.32</v>
      </c>
      <c r="O39" s="279" t="s">
        <v>27</v>
      </c>
      <c r="P39" s="205" t="s">
        <v>28</v>
      </c>
      <c r="Q39" s="210" t="s">
        <v>29</v>
      </c>
      <c r="R39" s="206">
        <v>0</v>
      </c>
      <c r="S39" s="207" t="s">
        <v>30</v>
      </c>
      <c r="T39" s="221" t="s">
        <v>41</v>
      </c>
      <c r="U39" s="209" t="s">
        <v>32</v>
      </c>
    </row>
    <row r="40" spans="1:21" ht="10.5">
      <c r="A40" s="196">
        <v>18</v>
      </c>
      <c r="B40" s="184" t="s">
        <v>33</v>
      </c>
      <c r="C40" s="218" t="s">
        <v>213</v>
      </c>
      <c r="D40" s="218" t="s">
        <v>214</v>
      </c>
      <c r="E40" s="218" t="s">
        <v>215</v>
      </c>
      <c r="F40" s="218" t="s">
        <v>50</v>
      </c>
      <c r="G40" s="218" t="s">
        <v>216</v>
      </c>
      <c r="H40" s="288">
        <v>45181</v>
      </c>
      <c r="I40" s="218">
        <v>538</v>
      </c>
      <c r="J40" s="288">
        <v>45384</v>
      </c>
      <c r="K40" s="219">
        <v>200</v>
      </c>
      <c r="L40" s="266">
        <v>383.64</v>
      </c>
      <c r="M40" s="187">
        <v>1.91</v>
      </c>
      <c r="N40" s="266" t="s">
        <v>27</v>
      </c>
      <c r="O40" s="219">
        <v>130874</v>
      </c>
      <c r="P40" s="220" t="s">
        <v>52</v>
      </c>
      <c r="Q40" s="210" t="s">
        <v>29</v>
      </c>
      <c r="R40" s="206">
        <v>0</v>
      </c>
      <c r="S40" s="207" t="s">
        <v>30</v>
      </c>
      <c r="T40" s="221" t="s">
        <v>31</v>
      </c>
      <c r="U40" s="209" t="s">
        <v>32</v>
      </c>
    </row>
    <row r="41" spans="1:21" ht="30">
      <c r="A41" s="196">
        <v>19</v>
      </c>
      <c r="B41" s="204" t="s">
        <v>33</v>
      </c>
      <c r="C41" s="289" t="s">
        <v>217</v>
      </c>
      <c r="D41" s="222" t="s">
        <v>218</v>
      </c>
      <c r="E41" s="223" t="s">
        <v>219</v>
      </c>
      <c r="F41" s="223" t="s">
        <v>89</v>
      </c>
      <c r="G41" s="223" t="s">
        <v>90</v>
      </c>
      <c r="H41" s="290">
        <v>45184</v>
      </c>
      <c r="I41" s="223">
        <v>612</v>
      </c>
      <c r="J41" s="290">
        <v>45392</v>
      </c>
      <c r="K41" s="223">
        <v>150</v>
      </c>
      <c r="L41" s="291">
        <v>331.35</v>
      </c>
      <c r="M41" s="292">
        <v>2.2000000000000002</v>
      </c>
      <c r="N41" s="266" t="s">
        <v>27</v>
      </c>
      <c r="O41" s="223">
        <v>98156</v>
      </c>
      <c r="P41" s="224" t="s">
        <v>91</v>
      </c>
      <c r="Q41" s="210" t="s">
        <v>29</v>
      </c>
      <c r="R41" s="206">
        <v>0</v>
      </c>
      <c r="S41" s="207" t="s">
        <v>30</v>
      </c>
      <c r="T41" s="221" t="s">
        <v>31</v>
      </c>
      <c r="U41" s="209" t="s">
        <v>32</v>
      </c>
    </row>
    <row r="42" spans="1:21" ht="120">
      <c r="A42" s="237"/>
      <c r="B42" s="320" t="s">
        <v>93</v>
      </c>
      <c r="C42" s="188" t="s">
        <v>220</v>
      </c>
      <c r="D42" s="183" t="s">
        <v>221</v>
      </c>
      <c r="E42" s="188" t="s">
        <v>222</v>
      </c>
      <c r="F42" s="188" t="s">
        <v>223</v>
      </c>
      <c r="G42" s="188" t="s">
        <v>224</v>
      </c>
      <c r="H42" s="321">
        <v>45204</v>
      </c>
      <c r="I42" s="188">
        <v>770</v>
      </c>
      <c r="J42" s="321">
        <v>45411</v>
      </c>
      <c r="K42" s="269" t="s">
        <v>27</v>
      </c>
      <c r="L42" s="269" t="s">
        <v>27</v>
      </c>
      <c r="M42" s="269" t="s">
        <v>27</v>
      </c>
      <c r="N42" s="269">
        <v>22.45</v>
      </c>
      <c r="O42" s="269" t="s">
        <v>27</v>
      </c>
      <c r="P42" s="191" t="s">
        <v>91</v>
      </c>
      <c r="Q42" s="322" t="s">
        <v>39</v>
      </c>
      <c r="R42" s="206">
        <v>0.33</v>
      </c>
      <c r="S42" s="323" t="s">
        <v>225</v>
      </c>
      <c r="T42" s="221" t="s">
        <v>41</v>
      </c>
      <c r="U42" s="209" t="s">
        <v>32</v>
      </c>
    </row>
    <row r="43" spans="1:21" ht="35.25" customHeight="1">
      <c r="A43" s="237"/>
      <c r="B43" s="191" t="s">
        <v>93</v>
      </c>
      <c r="C43" s="188" t="s">
        <v>226</v>
      </c>
      <c r="D43" s="324" t="s">
        <v>227</v>
      </c>
      <c r="E43" s="223" t="s">
        <v>228</v>
      </c>
      <c r="F43" s="223" t="s">
        <v>50</v>
      </c>
      <c r="G43" s="223" t="s">
        <v>229</v>
      </c>
      <c r="H43" s="290">
        <v>45239</v>
      </c>
      <c r="I43" s="223">
        <v>9308</v>
      </c>
      <c r="J43" s="290">
        <v>45443</v>
      </c>
      <c r="K43" s="269" t="s">
        <v>27</v>
      </c>
      <c r="L43" s="269" t="s">
        <v>27</v>
      </c>
      <c r="M43" s="269" t="s">
        <v>27</v>
      </c>
      <c r="N43" s="269">
        <v>25.75</v>
      </c>
      <c r="O43" s="269" t="s">
        <v>27</v>
      </c>
      <c r="P43" s="224" t="s">
        <v>52</v>
      </c>
      <c r="Q43" s="210" t="s">
        <v>29</v>
      </c>
      <c r="R43" s="206">
        <v>0</v>
      </c>
      <c r="S43" s="207" t="s">
        <v>30</v>
      </c>
      <c r="T43" s="221" t="s">
        <v>31</v>
      </c>
      <c r="U43" s="209" t="s">
        <v>32</v>
      </c>
    </row>
    <row r="44" spans="1:21" ht="33" customHeight="1">
      <c r="A44" s="237"/>
      <c r="B44" s="219" t="s">
        <v>93</v>
      </c>
      <c r="C44" s="219" t="s">
        <v>230</v>
      </c>
      <c r="D44" s="325" t="s">
        <v>231</v>
      </c>
      <c r="E44" s="326" t="s">
        <v>232</v>
      </c>
      <c r="F44" s="326" t="s">
        <v>25</v>
      </c>
      <c r="G44" s="327" t="s">
        <v>233</v>
      </c>
      <c r="H44" s="328">
        <v>45152</v>
      </c>
      <c r="I44" s="329">
        <v>1060</v>
      </c>
      <c r="J44" s="330">
        <v>45450</v>
      </c>
      <c r="K44" s="219" t="s">
        <v>27</v>
      </c>
      <c r="L44" s="219" t="s">
        <v>27</v>
      </c>
      <c r="M44" s="219" t="s">
        <v>27</v>
      </c>
      <c r="N44" s="266">
        <v>114.45</v>
      </c>
      <c r="O44" s="219" t="s">
        <v>27</v>
      </c>
      <c r="P44" s="220" t="s">
        <v>28</v>
      </c>
      <c r="Q44" s="210" t="s">
        <v>39</v>
      </c>
      <c r="R44" s="206">
        <v>0.08</v>
      </c>
      <c r="S44" s="207" t="s">
        <v>234</v>
      </c>
      <c r="T44" s="221" t="s">
        <v>41</v>
      </c>
      <c r="U44" s="209" t="s">
        <v>32</v>
      </c>
    </row>
    <row r="45" spans="1:21" ht="33" customHeight="1">
      <c r="A45" s="196">
        <v>20</v>
      </c>
      <c r="B45" s="204" t="s">
        <v>33</v>
      </c>
      <c r="C45" s="289" t="s">
        <v>235</v>
      </c>
      <c r="D45" s="222" t="s">
        <v>236</v>
      </c>
      <c r="E45" s="223" t="s">
        <v>237</v>
      </c>
      <c r="F45" s="223" t="s">
        <v>238</v>
      </c>
      <c r="G45" s="223" t="s">
        <v>239</v>
      </c>
      <c r="H45" s="225">
        <v>45363</v>
      </c>
      <c r="I45" s="226">
        <v>2163</v>
      </c>
      <c r="J45" s="290">
        <v>45565</v>
      </c>
      <c r="K45" s="223">
        <v>100</v>
      </c>
      <c r="L45" s="291">
        <v>150.52000000000001</v>
      </c>
      <c r="M45" s="291">
        <v>0.66</v>
      </c>
      <c r="N45" s="291" t="s">
        <v>27</v>
      </c>
      <c r="O45" s="223">
        <v>65437</v>
      </c>
      <c r="P45" s="224" t="s">
        <v>146</v>
      </c>
      <c r="Q45" s="210" t="s">
        <v>29</v>
      </c>
      <c r="R45" s="206">
        <v>0</v>
      </c>
      <c r="S45" s="207" t="s">
        <v>30</v>
      </c>
      <c r="T45" s="221" t="s">
        <v>31</v>
      </c>
      <c r="U45" s="209" t="s">
        <v>32</v>
      </c>
    </row>
    <row r="46" spans="1:21" ht="64.5" customHeight="1">
      <c r="A46" s="237"/>
      <c r="B46" s="331" t="s">
        <v>93</v>
      </c>
      <c r="C46" s="332" t="s">
        <v>240</v>
      </c>
      <c r="D46" s="194" t="s">
        <v>241</v>
      </c>
      <c r="E46" s="333" t="s">
        <v>242</v>
      </c>
      <c r="F46" s="329" t="s">
        <v>37</v>
      </c>
      <c r="G46" s="334" t="s">
        <v>243</v>
      </c>
      <c r="H46" s="328">
        <v>44628</v>
      </c>
      <c r="I46" s="329">
        <v>2172</v>
      </c>
      <c r="J46" s="335">
        <v>45567</v>
      </c>
      <c r="K46" s="331" t="s">
        <v>27</v>
      </c>
      <c r="L46" s="336" t="s">
        <v>27</v>
      </c>
      <c r="M46" s="336" t="s">
        <v>27</v>
      </c>
      <c r="N46" s="336">
        <v>296.27</v>
      </c>
      <c r="O46" s="331" t="s">
        <v>27</v>
      </c>
      <c r="P46" s="337" t="s">
        <v>52</v>
      </c>
      <c r="Q46" s="210" t="s">
        <v>29</v>
      </c>
      <c r="R46" s="206">
        <v>0</v>
      </c>
      <c r="S46" s="316" t="s">
        <v>244</v>
      </c>
      <c r="T46" s="208" t="s">
        <v>41</v>
      </c>
      <c r="U46" s="209" t="s">
        <v>32</v>
      </c>
    </row>
    <row r="47" spans="1:21" ht="20.100000000000001">
      <c r="A47" s="196">
        <v>21</v>
      </c>
      <c r="B47" s="194" t="s">
        <v>33</v>
      </c>
      <c r="C47" s="211" t="s">
        <v>245</v>
      </c>
      <c r="D47" s="194" t="s">
        <v>246</v>
      </c>
      <c r="E47" s="194" t="s">
        <v>247</v>
      </c>
      <c r="F47" s="194" t="s">
        <v>174</v>
      </c>
      <c r="G47" s="194" t="s">
        <v>248</v>
      </c>
      <c r="H47" s="282">
        <v>45338</v>
      </c>
      <c r="I47" s="194">
        <v>2772</v>
      </c>
      <c r="J47" s="282">
        <v>45639</v>
      </c>
      <c r="K47" s="204">
        <v>200</v>
      </c>
      <c r="L47" s="279">
        <v>833.79</v>
      </c>
      <c r="M47" s="285">
        <v>4.0999999999999996</v>
      </c>
      <c r="N47" s="269" t="s">
        <v>27</v>
      </c>
      <c r="O47" s="219">
        <v>130874</v>
      </c>
      <c r="P47" s="220" t="s">
        <v>146</v>
      </c>
      <c r="Q47" s="210" t="s">
        <v>29</v>
      </c>
      <c r="R47" s="206">
        <v>0</v>
      </c>
      <c r="S47" s="207" t="s">
        <v>30</v>
      </c>
      <c r="T47" s="221" t="s">
        <v>31</v>
      </c>
      <c r="U47" s="209" t="s">
        <v>32</v>
      </c>
    </row>
    <row r="48" spans="1:21" ht="30">
      <c r="A48" s="237"/>
      <c r="B48" s="331" t="s">
        <v>93</v>
      </c>
      <c r="C48" s="218" t="s">
        <v>249</v>
      </c>
      <c r="D48" s="187" t="s">
        <v>250</v>
      </c>
      <c r="E48" s="266" t="s">
        <v>251</v>
      </c>
      <c r="F48" s="266" t="s">
        <v>252</v>
      </c>
      <c r="G48" s="266" t="s">
        <v>253</v>
      </c>
      <c r="H48" s="267">
        <v>45491</v>
      </c>
      <c r="I48" s="266">
        <v>103</v>
      </c>
      <c r="J48" s="267">
        <v>45685</v>
      </c>
      <c r="K48" s="266" t="s">
        <v>27</v>
      </c>
      <c r="L48" s="266" t="s">
        <v>27</v>
      </c>
      <c r="M48" s="268" t="s">
        <v>27</v>
      </c>
      <c r="N48" s="269">
        <v>3.37</v>
      </c>
      <c r="O48" s="191" t="s">
        <v>27</v>
      </c>
      <c r="P48" s="224" t="s">
        <v>52</v>
      </c>
      <c r="Q48" s="210" t="s">
        <v>29</v>
      </c>
      <c r="R48" s="206">
        <v>0</v>
      </c>
      <c r="S48" s="207" t="s">
        <v>30</v>
      </c>
      <c r="T48" s="221" t="s">
        <v>31</v>
      </c>
      <c r="U48" s="209" t="s">
        <v>32</v>
      </c>
    </row>
    <row r="49" spans="1:21" ht="30.75" customHeight="1">
      <c r="A49" s="237"/>
      <c r="B49" s="204" t="s">
        <v>93</v>
      </c>
      <c r="C49" s="204" t="s">
        <v>254</v>
      </c>
      <c r="D49" s="194" t="s">
        <v>255</v>
      </c>
      <c r="E49" s="204" t="s">
        <v>219</v>
      </c>
      <c r="F49" s="204" t="s">
        <v>256</v>
      </c>
      <c r="G49" s="204" t="s">
        <v>257</v>
      </c>
      <c r="H49" s="270">
        <v>45460</v>
      </c>
      <c r="I49" s="204">
        <v>4289</v>
      </c>
      <c r="J49" s="270">
        <v>45691</v>
      </c>
      <c r="K49" s="204" t="s">
        <v>27</v>
      </c>
      <c r="L49" s="204" t="s">
        <v>27</v>
      </c>
      <c r="M49" s="204" t="s">
        <v>27</v>
      </c>
      <c r="N49" s="204">
        <v>5.69</v>
      </c>
      <c r="O49" s="205" t="s">
        <v>27</v>
      </c>
      <c r="P49" s="224" t="s">
        <v>52</v>
      </c>
      <c r="Q49" s="210" t="s">
        <v>29</v>
      </c>
      <c r="R49" s="206">
        <v>0</v>
      </c>
      <c r="S49" s="207" t="s">
        <v>30</v>
      </c>
      <c r="T49" s="338" t="s">
        <v>41</v>
      </c>
      <c r="U49" s="209" t="s">
        <v>32</v>
      </c>
    </row>
    <row r="50" spans="1:21" ht="42.75" customHeight="1">
      <c r="A50" s="196">
        <v>22</v>
      </c>
      <c r="B50" s="194" t="s">
        <v>33</v>
      </c>
      <c r="C50" s="211" t="s">
        <v>258</v>
      </c>
      <c r="D50" s="194" t="s">
        <v>259</v>
      </c>
      <c r="E50" s="194" t="s">
        <v>260</v>
      </c>
      <c r="F50" s="194" t="s">
        <v>37</v>
      </c>
      <c r="G50" s="194" t="s">
        <v>261</v>
      </c>
      <c r="H50" s="282">
        <v>45499</v>
      </c>
      <c r="I50" s="194">
        <v>5926</v>
      </c>
      <c r="J50" s="282">
        <v>45699</v>
      </c>
      <c r="K50" s="204">
        <v>200</v>
      </c>
      <c r="L50" s="279">
        <v>537.572</v>
      </c>
      <c r="M50" s="285">
        <v>0.37</v>
      </c>
      <c r="N50" s="269" t="s">
        <v>27</v>
      </c>
      <c r="O50" s="219">
        <v>130.874</v>
      </c>
      <c r="P50" s="220" t="s">
        <v>28</v>
      </c>
      <c r="Q50" s="210" t="s">
        <v>29</v>
      </c>
      <c r="R50" s="206">
        <v>0</v>
      </c>
      <c r="S50" s="207" t="s">
        <v>30</v>
      </c>
      <c r="T50" s="221" t="s">
        <v>41</v>
      </c>
      <c r="U50" s="209" t="s">
        <v>32</v>
      </c>
    </row>
    <row r="51" spans="1:21" ht="27.75" customHeight="1">
      <c r="A51" s="237"/>
      <c r="B51" s="214" t="s">
        <v>93</v>
      </c>
      <c r="C51" s="194" t="s">
        <v>262</v>
      </c>
      <c r="D51" s="194" t="s">
        <v>263</v>
      </c>
      <c r="E51" s="194" t="s">
        <v>264</v>
      </c>
      <c r="F51" s="194" t="s">
        <v>25</v>
      </c>
      <c r="G51" s="194" t="s">
        <v>265</v>
      </c>
      <c r="H51" s="282">
        <v>45516</v>
      </c>
      <c r="I51" s="194">
        <v>6408</v>
      </c>
      <c r="J51" s="282">
        <v>45719</v>
      </c>
      <c r="K51" s="183" t="s">
        <v>27</v>
      </c>
      <c r="L51" s="279" t="s">
        <v>27</v>
      </c>
      <c r="M51" s="285" t="s">
        <v>27</v>
      </c>
      <c r="N51" s="269">
        <v>81.41</v>
      </c>
      <c r="O51" s="219" t="s">
        <v>27</v>
      </c>
      <c r="P51" s="220" t="s">
        <v>28</v>
      </c>
      <c r="Q51" s="210" t="s">
        <v>29</v>
      </c>
      <c r="R51" s="206">
        <v>0</v>
      </c>
      <c r="S51" s="207" t="s">
        <v>30</v>
      </c>
      <c r="T51" s="221" t="s">
        <v>41</v>
      </c>
      <c r="U51" s="209" t="s">
        <v>32</v>
      </c>
    </row>
    <row r="52" spans="1:21" s="293" customFormat="1" ht="25.5" customHeight="1">
      <c r="A52" s="275">
        <v>23</v>
      </c>
      <c r="B52" s="194" t="s">
        <v>33</v>
      </c>
      <c r="C52" s="211" t="s">
        <v>266</v>
      </c>
      <c r="D52" s="194" t="s">
        <v>267</v>
      </c>
      <c r="E52" s="194" t="s">
        <v>268</v>
      </c>
      <c r="F52" s="194" t="s">
        <v>269</v>
      </c>
      <c r="G52" s="194" t="s">
        <v>270</v>
      </c>
      <c r="H52" s="282">
        <v>45531</v>
      </c>
      <c r="I52" s="194">
        <v>446</v>
      </c>
      <c r="J52" s="282">
        <v>45728</v>
      </c>
      <c r="K52" s="204">
        <v>200</v>
      </c>
      <c r="L52" s="279">
        <v>112.9</v>
      </c>
      <c r="M52" s="285">
        <v>1.77</v>
      </c>
      <c r="N52" s="269" t="s">
        <v>27</v>
      </c>
      <c r="O52" s="219">
        <v>130.84</v>
      </c>
      <c r="P52" s="220" t="s">
        <v>28</v>
      </c>
      <c r="Q52" s="210" t="s">
        <v>29</v>
      </c>
      <c r="R52" s="206">
        <v>0</v>
      </c>
      <c r="S52" s="207" t="s">
        <v>30</v>
      </c>
      <c r="T52" s="221" t="s">
        <v>31</v>
      </c>
      <c r="U52" s="209"/>
    </row>
    <row r="53" spans="1:21" ht="40.5" customHeight="1">
      <c r="A53" s="196">
        <v>24</v>
      </c>
      <c r="B53" s="194" t="s">
        <v>33</v>
      </c>
      <c r="C53" s="211" t="s">
        <v>271</v>
      </c>
      <c r="D53" s="194" t="s">
        <v>272</v>
      </c>
      <c r="E53" s="194" t="s">
        <v>273</v>
      </c>
      <c r="F53" s="194" t="s">
        <v>174</v>
      </c>
      <c r="G53" s="194" t="s">
        <v>274</v>
      </c>
      <c r="H53" s="282">
        <v>45475</v>
      </c>
      <c r="I53" s="194">
        <v>5053</v>
      </c>
      <c r="J53" s="282">
        <v>45737</v>
      </c>
      <c r="K53" s="204">
        <v>135</v>
      </c>
      <c r="L53" s="279">
        <v>516.63</v>
      </c>
      <c r="M53" s="285">
        <v>0.26</v>
      </c>
      <c r="N53" s="269">
        <v>7.39</v>
      </c>
      <c r="O53" s="219">
        <v>88.34</v>
      </c>
      <c r="P53" s="220" t="s">
        <v>146</v>
      </c>
      <c r="Q53" s="210" t="s">
        <v>29</v>
      </c>
      <c r="R53" s="206">
        <v>0</v>
      </c>
      <c r="S53" s="207" t="s">
        <v>30</v>
      </c>
      <c r="T53" s="227" t="s">
        <v>31</v>
      </c>
      <c r="U53" s="228"/>
    </row>
    <row r="54" spans="1:21" ht="32.25" customHeight="1">
      <c r="A54" s="196">
        <v>25</v>
      </c>
      <c r="B54" s="194" t="s">
        <v>33</v>
      </c>
      <c r="C54" s="184" t="s">
        <v>275</v>
      </c>
      <c r="D54" s="194" t="s">
        <v>276</v>
      </c>
      <c r="E54" s="194" t="s">
        <v>277</v>
      </c>
      <c r="F54" s="218" t="s">
        <v>278</v>
      </c>
      <c r="G54" s="194" t="s">
        <v>279</v>
      </c>
      <c r="H54" s="282">
        <v>45286</v>
      </c>
      <c r="I54" s="218">
        <v>720</v>
      </c>
      <c r="J54" s="282">
        <v>45762</v>
      </c>
      <c r="K54" s="204">
        <v>350</v>
      </c>
      <c r="L54" s="279">
        <v>753.77</v>
      </c>
      <c r="M54" s="285">
        <v>0.46</v>
      </c>
      <c r="N54" s="279" t="s">
        <v>27</v>
      </c>
      <c r="O54" s="204">
        <v>229.03</v>
      </c>
      <c r="P54" s="205" t="s">
        <v>146</v>
      </c>
      <c r="Q54" s="210" t="s">
        <v>280</v>
      </c>
      <c r="R54" s="206">
        <v>0</v>
      </c>
      <c r="S54" s="207" t="s">
        <v>30</v>
      </c>
      <c r="T54" s="229" t="s">
        <v>41</v>
      </c>
      <c r="U54" s="230"/>
    </row>
    <row r="55" spans="1:21" ht="48.75" customHeight="1">
      <c r="A55" s="196">
        <v>26</v>
      </c>
      <c r="B55" s="194" t="s">
        <v>33</v>
      </c>
      <c r="C55" s="294" t="s">
        <v>281</v>
      </c>
      <c r="D55" s="181" t="s">
        <v>282</v>
      </c>
      <c r="E55" s="182" t="s">
        <v>283</v>
      </c>
      <c r="F55" s="183" t="s">
        <v>284</v>
      </c>
      <c r="G55" s="184" t="s">
        <v>285</v>
      </c>
      <c r="H55" s="185">
        <v>45589</v>
      </c>
      <c r="I55" s="188">
        <v>8939</v>
      </c>
      <c r="J55" s="186">
        <v>45792</v>
      </c>
      <c r="K55" s="219">
        <v>200</v>
      </c>
      <c r="L55" s="266">
        <v>120.68</v>
      </c>
      <c r="M55" s="187">
        <v>1.65</v>
      </c>
      <c r="N55" s="187" t="s">
        <v>27</v>
      </c>
      <c r="O55" s="187">
        <v>130.874</v>
      </c>
      <c r="P55" s="231" t="s">
        <v>91</v>
      </c>
      <c r="Q55" s="232" t="s">
        <v>280</v>
      </c>
      <c r="R55" s="233">
        <v>0</v>
      </c>
      <c r="S55" s="234" t="s">
        <v>30</v>
      </c>
      <c r="T55" s="295" t="s">
        <v>41</v>
      </c>
      <c r="U55" s="235"/>
    </row>
    <row r="56" spans="1:21" ht="45.75" customHeight="1">
      <c r="A56" s="196">
        <v>27</v>
      </c>
      <c r="B56" s="194" t="s">
        <v>33</v>
      </c>
      <c r="C56" s="296" t="s">
        <v>286</v>
      </c>
      <c r="D56" s="188" t="s">
        <v>287</v>
      </c>
      <c r="E56" s="189" t="s">
        <v>288</v>
      </c>
      <c r="F56" s="188" t="s">
        <v>284</v>
      </c>
      <c r="G56" s="188" t="s">
        <v>289</v>
      </c>
      <c r="H56" s="297">
        <v>45681</v>
      </c>
      <c r="I56" s="298">
        <v>234</v>
      </c>
      <c r="J56" s="190">
        <v>45870</v>
      </c>
      <c r="K56" s="188">
        <v>79.900000000000006</v>
      </c>
      <c r="L56" s="269">
        <v>136.49</v>
      </c>
      <c r="M56" s="269">
        <v>0.57999999999999996</v>
      </c>
      <c r="N56" s="269">
        <v>1.04</v>
      </c>
      <c r="O56" s="299">
        <v>52.283999999999999</v>
      </c>
      <c r="P56" s="191"/>
      <c r="Q56" s="300"/>
      <c r="R56" s="301"/>
      <c r="S56" s="302"/>
      <c r="T56" s="192" t="s">
        <v>41</v>
      </c>
      <c r="U56" s="193"/>
    </row>
    <row r="57" spans="1:21" ht="27" customHeight="1">
      <c r="A57" s="237"/>
      <c r="B57" s="339" t="s">
        <v>93</v>
      </c>
      <c r="C57" s="271" t="s">
        <v>290</v>
      </c>
      <c r="D57" s="183" t="s">
        <v>291</v>
      </c>
      <c r="E57" s="183" t="s">
        <v>215</v>
      </c>
      <c r="F57" s="183" t="s">
        <v>50</v>
      </c>
      <c r="G57" s="183" t="s">
        <v>216</v>
      </c>
      <c r="H57" s="190">
        <v>45678</v>
      </c>
      <c r="I57" s="183">
        <v>1545</v>
      </c>
      <c r="J57" s="190">
        <v>45874</v>
      </c>
      <c r="K57" s="183" t="s">
        <v>27</v>
      </c>
      <c r="L57" s="269" t="s">
        <v>27</v>
      </c>
      <c r="M57" s="340" t="s">
        <v>27</v>
      </c>
      <c r="N57" s="183">
        <v>36.83</v>
      </c>
      <c r="O57" s="340" t="s">
        <v>27</v>
      </c>
      <c r="P57" s="191"/>
      <c r="Q57" s="341" t="s">
        <v>280</v>
      </c>
      <c r="R57" s="300"/>
      <c r="S57" s="300"/>
      <c r="T57" s="192" t="s">
        <v>31</v>
      </c>
      <c r="U57" s="272"/>
    </row>
    <row r="58" spans="1:21" s="238" customFormat="1" ht="39.75" customHeight="1">
      <c r="A58" s="196">
        <v>28</v>
      </c>
      <c r="B58" s="194" t="s">
        <v>33</v>
      </c>
      <c r="C58" s="303" t="s">
        <v>292</v>
      </c>
      <c r="D58" s="194" t="s">
        <v>293</v>
      </c>
      <c r="E58" s="194" t="s">
        <v>212</v>
      </c>
      <c r="F58" s="194" t="s">
        <v>105</v>
      </c>
      <c r="G58" s="194" t="s">
        <v>294</v>
      </c>
      <c r="H58" s="195">
        <v>45712</v>
      </c>
      <c r="I58" s="223">
        <v>2014</v>
      </c>
      <c r="J58" s="290">
        <v>45909</v>
      </c>
      <c r="K58" s="223">
        <v>100</v>
      </c>
      <c r="L58" s="304">
        <v>227.1</v>
      </c>
      <c r="M58" s="223">
        <v>0.44</v>
      </c>
      <c r="N58" s="223" t="s">
        <v>27</v>
      </c>
      <c r="O58" s="223">
        <v>65.436999999999998</v>
      </c>
      <c r="P58" s="223"/>
      <c r="Q58" s="341" t="s">
        <v>280</v>
      </c>
      <c r="R58" s="300"/>
      <c r="S58" s="300"/>
      <c r="T58" s="192" t="s">
        <v>31</v>
      </c>
      <c r="U58" s="272"/>
    </row>
    <row r="59" spans="1:21" s="238" customFormat="1" ht="23.25" customHeight="1">
      <c r="A59" s="196"/>
      <c r="B59" s="194" t="s">
        <v>21</v>
      </c>
      <c r="C59" s="342" t="s">
        <v>295</v>
      </c>
      <c r="D59" s="342" t="s">
        <v>296</v>
      </c>
      <c r="E59" s="342" t="s">
        <v>297</v>
      </c>
      <c r="F59" s="342" t="s">
        <v>25</v>
      </c>
      <c r="G59" s="343" t="s">
        <v>124</v>
      </c>
      <c r="H59" s="344">
        <v>45303</v>
      </c>
      <c r="I59" s="343">
        <v>2329</v>
      </c>
      <c r="J59" s="344">
        <v>45930</v>
      </c>
      <c r="K59" s="223">
        <v>436.6</v>
      </c>
      <c r="L59" s="304">
        <v>183.12</v>
      </c>
      <c r="M59" s="223">
        <v>2.38</v>
      </c>
      <c r="N59" s="340" t="s">
        <v>27</v>
      </c>
      <c r="O59" s="223">
        <v>285.69900000000001</v>
      </c>
      <c r="P59" s="220" t="s">
        <v>28</v>
      </c>
      <c r="Q59" s="341" t="s">
        <v>280</v>
      </c>
      <c r="R59" s="300"/>
      <c r="S59" s="300"/>
      <c r="T59" s="192"/>
      <c r="U59" s="272"/>
    </row>
    <row r="60" spans="1:21" ht="51" customHeight="1">
      <c r="D60" s="306"/>
    </row>
  </sheetData>
  <autoFilter ref="B1:U59" xr:uid="{D6CCA934-96A1-4E01-B06A-729954038407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5B626-4DD0-4B5A-9BD3-C1E2D2497F16}">
  <dimension ref="A1:V14"/>
  <sheetViews>
    <sheetView workbookViewId="0">
      <pane ySplit="1" topLeftCell="A5" activePane="bottomLeft" state="frozen"/>
      <selection pane="bottomLeft" activeCell="C17" sqref="C17"/>
    </sheetView>
  </sheetViews>
  <sheetFormatPr defaultColWidth="11.28515625" defaultRowHeight="9.9499999999999993"/>
  <cols>
    <col min="1" max="1" width="13.85546875" style="237" customWidth="1"/>
    <col min="2" max="2" width="18.28515625" style="237" customWidth="1"/>
    <col min="3" max="3" width="25.85546875" style="237" customWidth="1"/>
    <col min="4" max="4" width="18.28515625" style="237" customWidth="1"/>
    <col min="5" max="5" width="15.85546875" style="237" customWidth="1"/>
    <col min="6" max="6" width="19.140625" style="237" customWidth="1"/>
    <col min="7" max="7" width="18" style="237" customWidth="1"/>
    <col min="8" max="8" width="16.140625" style="237" customWidth="1"/>
    <col min="9" max="9" width="19.85546875" style="237" customWidth="1"/>
    <col min="10" max="11" width="15.140625" style="237" customWidth="1"/>
    <col min="12" max="16384" width="11.28515625" style="237"/>
  </cols>
  <sheetData>
    <row r="1" spans="1:22" ht="21">
      <c r="A1" s="346" t="s">
        <v>298</v>
      </c>
      <c r="B1" s="196" t="s">
        <v>2</v>
      </c>
      <c r="C1" s="196" t="s">
        <v>299</v>
      </c>
      <c r="D1" s="196" t="s">
        <v>4</v>
      </c>
      <c r="E1" s="196" t="s">
        <v>5</v>
      </c>
      <c r="F1" s="196" t="s">
        <v>6</v>
      </c>
      <c r="G1" s="196" t="s">
        <v>300</v>
      </c>
      <c r="H1" s="196" t="s">
        <v>301</v>
      </c>
      <c r="I1" s="196" t="s">
        <v>302</v>
      </c>
      <c r="J1" s="199" t="s">
        <v>8</v>
      </c>
      <c r="K1" s="347" t="s">
        <v>19</v>
      </c>
    </row>
    <row r="2" spans="1:22" ht="39.75" customHeight="1">
      <c r="A2" s="223" t="s">
        <v>21</v>
      </c>
      <c r="B2" s="222" t="s">
        <v>42</v>
      </c>
      <c r="C2" s="223" t="s">
        <v>303</v>
      </c>
      <c r="D2" s="223" t="s">
        <v>44</v>
      </c>
      <c r="E2" s="223" t="s">
        <v>25</v>
      </c>
      <c r="F2" s="223" t="s">
        <v>26</v>
      </c>
      <c r="G2" s="290">
        <v>44315</v>
      </c>
      <c r="H2" s="223">
        <v>2706</v>
      </c>
      <c r="I2" s="290">
        <v>44441</v>
      </c>
      <c r="J2" s="224">
        <v>1554</v>
      </c>
      <c r="K2" s="223" t="s">
        <v>31</v>
      </c>
    </row>
    <row r="3" spans="1:22" ht="20.100000000000001">
      <c r="A3" s="203" t="s">
        <v>21</v>
      </c>
      <c r="B3" s="222" t="s">
        <v>59</v>
      </c>
      <c r="C3" s="223" t="s">
        <v>304</v>
      </c>
      <c r="D3" s="223" t="s">
        <v>61</v>
      </c>
      <c r="E3" s="223" t="s">
        <v>25</v>
      </c>
      <c r="F3" s="223" t="s">
        <v>26</v>
      </c>
      <c r="G3" s="290">
        <v>44426</v>
      </c>
      <c r="H3" s="223">
        <v>6504</v>
      </c>
      <c r="I3" s="290">
        <v>44592</v>
      </c>
      <c r="J3" s="224">
        <v>283</v>
      </c>
      <c r="K3" s="223" t="s">
        <v>41</v>
      </c>
    </row>
    <row r="4" spans="1:22" ht="39.950000000000003">
      <c r="A4" s="222" t="s">
        <v>33</v>
      </c>
      <c r="B4" s="222" t="s">
        <v>64</v>
      </c>
      <c r="C4" s="222" t="s">
        <v>305</v>
      </c>
      <c r="D4" s="222" t="s">
        <v>66</v>
      </c>
      <c r="E4" s="223" t="s">
        <v>67</v>
      </c>
      <c r="F4" s="222" t="s">
        <v>68</v>
      </c>
      <c r="G4" s="290">
        <v>44826</v>
      </c>
      <c r="H4" s="223">
        <v>10421</v>
      </c>
      <c r="I4" s="290">
        <v>45050</v>
      </c>
      <c r="J4" s="224">
        <v>879</v>
      </c>
      <c r="K4" s="223" t="s">
        <v>31</v>
      </c>
    </row>
    <row r="5" spans="1:22" ht="30">
      <c r="A5" s="211" t="s">
        <v>33</v>
      </c>
      <c r="B5" s="194" t="s">
        <v>75</v>
      </c>
      <c r="C5" s="194" t="s">
        <v>306</v>
      </c>
      <c r="D5" s="194" t="s">
        <v>77</v>
      </c>
      <c r="E5" s="204" t="s">
        <v>67</v>
      </c>
      <c r="F5" s="194" t="s">
        <v>78</v>
      </c>
      <c r="G5" s="290">
        <v>45294</v>
      </c>
      <c r="H5" s="223">
        <v>11</v>
      </c>
      <c r="I5" s="290">
        <v>45450</v>
      </c>
      <c r="J5" s="224">
        <v>1057</v>
      </c>
      <c r="K5" s="223" t="s">
        <v>41</v>
      </c>
    </row>
    <row r="6" spans="1:22" ht="30">
      <c r="A6" s="211" t="s">
        <v>93</v>
      </c>
      <c r="B6" s="194" t="s">
        <v>94</v>
      </c>
      <c r="C6" s="194" t="s">
        <v>95</v>
      </c>
      <c r="D6" s="194" t="s">
        <v>96</v>
      </c>
      <c r="E6" s="194" t="s">
        <v>25</v>
      </c>
      <c r="F6" s="194" t="s">
        <v>85</v>
      </c>
      <c r="G6" s="290">
        <v>44789</v>
      </c>
      <c r="H6" s="223">
        <v>6713</v>
      </c>
      <c r="I6" s="290">
        <v>44952</v>
      </c>
      <c r="J6" s="224">
        <v>110</v>
      </c>
      <c r="K6" s="223" t="s">
        <v>41</v>
      </c>
    </row>
    <row r="7" spans="1:22" ht="131.25" customHeight="1">
      <c r="A7" s="211" t="s">
        <v>93</v>
      </c>
      <c r="B7" s="194" t="s">
        <v>116</v>
      </c>
      <c r="C7" s="194" t="s">
        <v>117</v>
      </c>
      <c r="D7" s="194" t="s">
        <v>118</v>
      </c>
      <c r="E7" s="194" t="s">
        <v>119</v>
      </c>
      <c r="F7" s="312" t="s">
        <v>120</v>
      </c>
      <c r="G7" s="290">
        <v>44867</v>
      </c>
      <c r="H7" s="223">
        <v>9801</v>
      </c>
      <c r="I7" s="290">
        <v>45020</v>
      </c>
      <c r="J7" s="224">
        <v>693</v>
      </c>
      <c r="K7" s="223" t="s">
        <v>41</v>
      </c>
    </row>
    <row r="8" spans="1:22" ht="20.100000000000001">
      <c r="A8" s="211" t="s">
        <v>21</v>
      </c>
      <c r="B8" s="194" t="s">
        <v>22</v>
      </c>
      <c r="C8" s="194" t="s">
        <v>23</v>
      </c>
      <c r="D8" s="194" t="s">
        <v>24</v>
      </c>
      <c r="E8" s="194" t="s">
        <v>25</v>
      </c>
      <c r="F8" s="194" t="s">
        <v>26</v>
      </c>
      <c r="G8" s="321">
        <v>44489</v>
      </c>
      <c r="H8" s="188">
        <v>8943</v>
      </c>
      <c r="I8" s="321">
        <v>44638</v>
      </c>
      <c r="J8" s="191">
        <v>618</v>
      </c>
      <c r="K8" s="223" t="s">
        <v>31</v>
      </c>
    </row>
    <row r="9" spans="1:22" ht="20.100000000000001">
      <c r="A9" s="211" t="s">
        <v>93</v>
      </c>
      <c r="B9" s="194" t="s">
        <v>125</v>
      </c>
      <c r="C9" s="194" t="s">
        <v>126</v>
      </c>
      <c r="D9" s="194" t="s">
        <v>118</v>
      </c>
      <c r="E9" s="194" t="s">
        <v>25</v>
      </c>
      <c r="F9" s="348" t="s">
        <v>127</v>
      </c>
      <c r="G9" s="290">
        <v>44539</v>
      </c>
      <c r="H9" s="223">
        <v>10545</v>
      </c>
      <c r="I9" s="290">
        <v>44692</v>
      </c>
      <c r="J9" s="224">
        <v>988</v>
      </c>
      <c r="K9" s="223" t="s">
        <v>41</v>
      </c>
    </row>
    <row r="10" spans="1:22" ht="20.100000000000001">
      <c r="A10" s="187" t="s">
        <v>33</v>
      </c>
      <c r="B10" s="218" t="s">
        <v>151</v>
      </c>
      <c r="C10" s="187" t="s">
        <v>307</v>
      </c>
      <c r="D10" s="187" t="s">
        <v>153</v>
      </c>
      <c r="E10" s="218" t="s">
        <v>154</v>
      </c>
      <c r="F10" s="187" t="s">
        <v>308</v>
      </c>
      <c r="G10" s="190">
        <v>45469</v>
      </c>
      <c r="H10" s="187">
        <v>4802</v>
      </c>
      <c r="I10" s="290">
        <v>45615</v>
      </c>
      <c r="J10" s="224">
        <v>2549</v>
      </c>
      <c r="K10" s="292" t="s">
        <v>31</v>
      </c>
    </row>
    <row r="11" spans="1:22" ht="39.950000000000003">
      <c r="A11" s="218" t="s">
        <v>33</v>
      </c>
      <c r="B11" s="218" t="s">
        <v>64</v>
      </c>
      <c r="C11" s="218" t="s">
        <v>309</v>
      </c>
      <c r="D11" s="285" t="s">
        <v>66</v>
      </c>
      <c r="E11" s="285" t="s">
        <v>310</v>
      </c>
      <c r="F11" s="285" t="s">
        <v>68</v>
      </c>
      <c r="G11" s="349">
        <v>45469</v>
      </c>
      <c r="H11" s="285">
        <v>4795</v>
      </c>
      <c r="I11" s="282">
        <v>45624</v>
      </c>
      <c r="J11" s="348">
        <v>2631</v>
      </c>
      <c r="K11" s="183" t="s">
        <v>31</v>
      </c>
    </row>
    <row r="12" spans="1:22" ht="30" customHeight="1">
      <c r="A12" s="222" t="s">
        <v>33</v>
      </c>
      <c r="B12" s="223" t="s">
        <v>147</v>
      </c>
      <c r="C12" s="222" t="s">
        <v>311</v>
      </c>
      <c r="D12" s="345" t="s">
        <v>312</v>
      </c>
      <c r="E12" s="189" t="s">
        <v>313</v>
      </c>
      <c r="F12" s="189" t="s">
        <v>314</v>
      </c>
      <c r="G12" s="350">
        <v>45730</v>
      </c>
      <c r="H12" s="188">
        <v>1541</v>
      </c>
      <c r="I12" s="288">
        <v>45888</v>
      </c>
      <c r="J12" s="191">
        <v>1658</v>
      </c>
      <c r="K12" s="183" t="s">
        <v>31</v>
      </c>
      <c r="L12" s="352"/>
      <c r="M12" s="352"/>
      <c r="N12" s="352"/>
      <c r="O12" s="238"/>
      <c r="P12" s="238"/>
      <c r="Q12" s="238"/>
      <c r="R12" s="238"/>
      <c r="S12" s="238"/>
      <c r="T12" s="238"/>
      <c r="U12" s="238"/>
      <c r="V12" s="238"/>
    </row>
    <row r="13" spans="1:22" ht="20.100000000000001">
      <c r="A13" s="340" t="s">
        <v>33</v>
      </c>
      <c r="B13" s="183" t="s">
        <v>203</v>
      </c>
      <c r="C13" s="188" t="s">
        <v>315</v>
      </c>
      <c r="D13" s="345" t="s">
        <v>205</v>
      </c>
      <c r="E13" s="188" t="s">
        <v>50</v>
      </c>
      <c r="F13" s="191" t="s">
        <v>316</v>
      </c>
      <c r="G13" s="351">
        <v>45775</v>
      </c>
      <c r="H13" s="353">
        <v>3025</v>
      </c>
      <c r="I13" s="190">
        <v>45898</v>
      </c>
      <c r="J13" s="353">
        <v>1828</v>
      </c>
      <c r="K13" s="183" t="s">
        <v>31</v>
      </c>
    </row>
    <row r="14" spans="1:22">
      <c r="A14" s="194" t="s">
        <v>21</v>
      </c>
      <c r="B14" s="342" t="s">
        <v>295</v>
      </c>
      <c r="C14" s="342" t="s">
        <v>296</v>
      </c>
      <c r="D14" s="342" t="s">
        <v>297</v>
      </c>
      <c r="E14" s="342" t="s">
        <v>25</v>
      </c>
      <c r="F14" s="343" t="s">
        <v>124</v>
      </c>
      <c r="G14" s="354">
        <v>45303</v>
      </c>
      <c r="H14" s="223">
        <v>86</v>
      </c>
      <c r="I14" s="355">
        <v>45930</v>
      </c>
      <c r="J14" s="343">
        <v>2329</v>
      </c>
      <c r="K14" s="223" t="s">
        <v>41</v>
      </c>
    </row>
  </sheetData>
  <autoFilter ref="A1:K13" xr:uid="{2335B626-4DD0-4B5A-9BD3-C1E2D2497F16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5FA78-54BA-4296-A36B-CF924A87F24C}">
  <dimension ref="A1:O17"/>
  <sheetViews>
    <sheetView tabSelected="1" zoomScaleNormal="100" workbookViewId="0">
      <pane ySplit="1" topLeftCell="A2" activePane="bottomLeft" state="frozen"/>
      <selection pane="bottomLeft" activeCell="A2" sqref="A2:F14"/>
    </sheetView>
  </sheetViews>
  <sheetFormatPr defaultColWidth="14.140625" defaultRowHeight="9.9499999999999993"/>
  <cols>
    <col min="1" max="1" width="20.85546875" style="61" bestFit="1" customWidth="1"/>
    <col min="2" max="2" width="14.140625" style="57"/>
    <col min="3" max="3" width="14.140625" style="57" customWidth="1"/>
    <col min="4" max="4" width="36.5703125" style="57" bestFit="1" customWidth="1"/>
    <col min="5" max="5" width="14.140625" style="62"/>
    <col min="6" max="6" width="14.140625" style="57" customWidth="1"/>
    <col min="7" max="13" width="14.140625" style="62" customWidth="1"/>
    <col min="14" max="14" width="14.140625" style="57" customWidth="1"/>
    <col min="15" max="16384" width="14.140625" style="57"/>
  </cols>
  <sheetData>
    <row r="1" spans="1:15" ht="39">
      <c r="A1" s="63" t="s">
        <v>2</v>
      </c>
      <c r="B1" s="63" t="s">
        <v>317</v>
      </c>
      <c r="C1" s="63" t="s">
        <v>318</v>
      </c>
      <c r="D1" s="63" t="s">
        <v>3</v>
      </c>
      <c r="E1" s="63" t="s">
        <v>319</v>
      </c>
      <c r="F1" s="63" t="s">
        <v>5</v>
      </c>
      <c r="G1" s="63" t="s">
        <v>6</v>
      </c>
      <c r="H1" s="63" t="s">
        <v>320</v>
      </c>
      <c r="I1" s="63" t="s">
        <v>321</v>
      </c>
      <c r="J1" s="63" t="s">
        <v>322</v>
      </c>
      <c r="K1" s="63" t="s">
        <v>323</v>
      </c>
      <c r="L1" s="63" t="s">
        <v>324</v>
      </c>
      <c r="M1" s="63" t="s">
        <v>325</v>
      </c>
      <c r="N1" s="63" t="s">
        <v>326</v>
      </c>
      <c r="O1" s="63" t="s">
        <v>327</v>
      </c>
    </row>
    <row r="2" spans="1:15" ht="54.75" customHeight="1">
      <c r="A2" s="356" t="s">
        <v>286</v>
      </c>
      <c r="B2" s="90" t="s">
        <v>33</v>
      </c>
      <c r="C2" s="91" t="s">
        <v>328</v>
      </c>
      <c r="D2" s="92" t="s">
        <v>329</v>
      </c>
      <c r="E2" s="93" t="s">
        <v>330</v>
      </c>
      <c r="F2" s="94" t="s">
        <v>331</v>
      </c>
      <c r="G2" s="92" t="s">
        <v>289</v>
      </c>
      <c r="H2" s="92">
        <v>60</v>
      </c>
      <c r="I2" s="92">
        <v>1.07</v>
      </c>
      <c r="J2" s="94">
        <v>234</v>
      </c>
      <c r="K2" s="95">
        <v>45678</v>
      </c>
      <c r="L2" s="91" t="s">
        <v>27</v>
      </c>
      <c r="M2" s="91" t="s">
        <v>27</v>
      </c>
      <c r="N2" s="91" t="s">
        <v>27</v>
      </c>
      <c r="O2" s="91" t="s">
        <v>332</v>
      </c>
    </row>
    <row r="3" spans="1:15" ht="20.100000000000001">
      <c r="A3" s="131" t="s">
        <v>333</v>
      </c>
      <c r="B3" s="94" t="s">
        <v>334</v>
      </c>
      <c r="C3" s="91" t="s">
        <v>328</v>
      </c>
      <c r="D3" s="92" t="s">
        <v>335</v>
      </c>
      <c r="E3" s="94" t="s">
        <v>49</v>
      </c>
      <c r="F3" s="96" t="s">
        <v>269</v>
      </c>
      <c r="G3" s="94" t="s">
        <v>336</v>
      </c>
      <c r="H3" s="94" t="s">
        <v>27</v>
      </c>
      <c r="I3" s="94">
        <v>0.8</v>
      </c>
      <c r="J3" s="94">
        <v>1152</v>
      </c>
      <c r="K3" s="95">
        <v>45716</v>
      </c>
      <c r="L3" s="91" t="s">
        <v>27</v>
      </c>
      <c r="M3" s="91" t="s">
        <v>27</v>
      </c>
      <c r="N3" s="91" t="s">
        <v>27</v>
      </c>
      <c r="O3" s="91" t="s">
        <v>337</v>
      </c>
    </row>
    <row r="4" spans="1:15" ht="20.100000000000001">
      <c r="A4" s="96" t="s">
        <v>147</v>
      </c>
      <c r="B4" s="91" t="s">
        <v>33</v>
      </c>
      <c r="C4" s="138" t="s">
        <v>338</v>
      </c>
      <c r="D4" s="138" t="s">
        <v>339</v>
      </c>
      <c r="E4" s="139" t="s">
        <v>251</v>
      </c>
      <c r="F4" s="138" t="s">
        <v>340</v>
      </c>
      <c r="G4" s="139" t="s">
        <v>341</v>
      </c>
      <c r="H4" s="139">
        <v>200</v>
      </c>
      <c r="I4" s="139"/>
      <c r="J4" s="139">
        <v>1541</v>
      </c>
      <c r="K4" s="140">
        <v>45730</v>
      </c>
      <c r="L4" s="91" t="s">
        <v>27</v>
      </c>
      <c r="M4" s="91" t="s">
        <v>27</v>
      </c>
      <c r="N4" s="91" t="s">
        <v>27</v>
      </c>
      <c r="O4" s="91" t="s">
        <v>337</v>
      </c>
    </row>
    <row r="5" spans="1:15" ht="20.100000000000001">
      <c r="A5" s="88" t="s">
        <v>342</v>
      </c>
      <c r="B5" s="88" t="s">
        <v>33</v>
      </c>
      <c r="C5" s="121" t="s">
        <v>328</v>
      </c>
      <c r="D5" s="121" t="s">
        <v>343</v>
      </c>
      <c r="E5" s="132" t="s">
        <v>344</v>
      </c>
      <c r="F5" s="121" t="s">
        <v>174</v>
      </c>
      <c r="G5" s="132" t="s">
        <v>345</v>
      </c>
      <c r="H5" s="132">
        <v>175</v>
      </c>
      <c r="I5" s="132"/>
      <c r="J5" s="132">
        <v>3140</v>
      </c>
      <c r="K5" s="133">
        <v>45776</v>
      </c>
      <c r="L5" s="91" t="s">
        <v>27</v>
      </c>
      <c r="M5" s="91" t="s">
        <v>27</v>
      </c>
      <c r="N5" s="91" t="s">
        <v>27</v>
      </c>
      <c r="O5" s="91" t="s">
        <v>337</v>
      </c>
    </row>
    <row r="6" spans="1:15" s="147" customFormat="1" ht="21">
      <c r="A6" s="171" t="s">
        <v>346</v>
      </c>
      <c r="B6" s="94" t="s">
        <v>334</v>
      </c>
      <c r="C6" s="148" t="s">
        <v>328</v>
      </c>
      <c r="D6" s="91" t="s">
        <v>347</v>
      </c>
      <c r="E6" s="91" t="s">
        <v>348</v>
      </c>
      <c r="F6" s="91" t="s">
        <v>174</v>
      </c>
      <c r="G6" s="91" t="s">
        <v>349</v>
      </c>
      <c r="H6" s="91" t="s">
        <v>27</v>
      </c>
      <c r="I6" s="172"/>
      <c r="J6" s="91">
        <v>3267</v>
      </c>
      <c r="K6" s="173">
        <v>45779</v>
      </c>
      <c r="L6" s="91" t="s">
        <v>27</v>
      </c>
      <c r="M6" s="91" t="s">
        <v>27</v>
      </c>
      <c r="N6" s="91" t="s">
        <v>27</v>
      </c>
      <c r="O6" s="91" t="s">
        <v>332</v>
      </c>
    </row>
    <row r="7" spans="1:15" ht="20.100000000000001">
      <c r="A7" s="88" t="s">
        <v>210</v>
      </c>
      <c r="B7" s="94" t="s">
        <v>334</v>
      </c>
      <c r="C7" s="138" t="s">
        <v>338</v>
      </c>
      <c r="D7" s="146" t="s">
        <v>350</v>
      </c>
      <c r="E7" s="132" t="s">
        <v>351</v>
      </c>
      <c r="F7" s="142" t="s">
        <v>25</v>
      </c>
      <c r="G7" s="142" t="s">
        <v>124</v>
      </c>
      <c r="H7" s="142" t="s">
        <v>27</v>
      </c>
      <c r="I7" s="141"/>
      <c r="J7" s="132">
        <v>3292</v>
      </c>
      <c r="K7" s="133">
        <v>45782</v>
      </c>
      <c r="L7" s="91" t="s">
        <v>27</v>
      </c>
      <c r="M7" s="91" t="s">
        <v>27</v>
      </c>
      <c r="N7" s="91" t="s">
        <v>27</v>
      </c>
      <c r="O7" s="91" t="s">
        <v>332</v>
      </c>
    </row>
    <row r="8" spans="1:15" ht="30">
      <c r="A8" s="88" t="s">
        <v>75</v>
      </c>
      <c r="B8" s="88" t="s">
        <v>33</v>
      </c>
      <c r="C8" s="144" t="s">
        <v>338</v>
      </c>
      <c r="D8" s="142" t="s">
        <v>352</v>
      </c>
      <c r="E8" s="145" t="s">
        <v>353</v>
      </c>
      <c r="F8" s="143" t="s">
        <v>67</v>
      </c>
      <c r="G8" s="142" t="s">
        <v>354</v>
      </c>
      <c r="H8" s="143">
        <v>199.5</v>
      </c>
      <c r="I8" s="141"/>
      <c r="J8" s="132">
        <v>3837</v>
      </c>
      <c r="K8" s="133">
        <v>45791</v>
      </c>
      <c r="L8" s="91" t="s">
        <v>27</v>
      </c>
      <c r="M8" s="91" t="s">
        <v>27</v>
      </c>
      <c r="N8" s="91" t="s">
        <v>27</v>
      </c>
      <c r="O8" s="91" t="s">
        <v>337</v>
      </c>
    </row>
    <row r="9" spans="1:15" ht="30">
      <c r="A9" s="91" t="s">
        <v>355</v>
      </c>
      <c r="B9" s="91" t="s">
        <v>33</v>
      </c>
      <c r="C9" s="144" t="s">
        <v>328</v>
      </c>
      <c r="D9" s="146" t="s">
        <v>356</v>
      </c>
      <c r="E9" s="150" t="s">
        <v>357</v>
      </c>
      <c r="F9" s="151" t="s">
        <v>89</v>
      </c>
      <c r="G9" s="146" t="s">
        <v>358</v>
      </c>
      <c r="H9" s="151">
        <v>99.99</v>
      </c>
      <c r="I9" s="152"/>
      <c r="J9" s="139">
        <v>2875</v>
      </c>
      <c r="K9" s="153">
        <v>45792</v>
      </c>
      <c r="L9" s="88" t="s">
        <v>27</v>
      </c>
      <c r="M9" s="88" t="s">
        <v>27</v>
      </c>
      <c r="N9" s="88" t="s">
        <v>27</v>
      </c>
      <c r="O9" s="88" t="s">
        <v>332</v>
      </c>
    </row>
    <row r="10" spans="1:15" ht="36" customHeight="1">
      <c r="A10" s="96" t="s">
        <v>359</v>
      </c>
      <c r="B10" s="91" t="s">
        <v>33</v>
      </c>
      <c r="C10" s="138" t="s">
        <v>328</v>
      </c>
      <c r="D10" s="138" t="s">
        <v>360</v>
      </c>
      <c r="E10" s="139" t="s">
        <v>361</v>
      </c>
      <c r="F10" s="138" t="s">
        <v>169</v>
      </c>
      <c r="G10" s="139" t="s">
        <v>362</v>
      </c>
      <c r="H10" s="139">
        <v>150</v>
      </c>
      <c r="I10" s="139"/>
      <c r="J10" s="139">
        <v>4278</v>
      </c>
      <c r="K10" s="140">
        <v>45806</v>
      </c>
      <c r="L10" s="174" t="s">
        <v>27</v>
      </c>
      <c r="M10" s="91" t="s">
        <v>27</v>
      </c>
      <c r="N10" s="91" t="s">
        <v>27</v>
      </c>
      <c r="O10" s="91" t="s">
        <v>332</v>
      </c>
    </row>
    <row r="11" spans="1:15" ht="36" customHeight="1">
      <c r="A11" s="96" t="s">
        <v>363</v>
      </c>
      <c r="B11" s="91" t="s">
        <v>33</v>
      </c>
      <c r="C11" s="138" t="s">
        <v>328</v>
      </c>
      <c r="D11" s="138" t="s">
        <v>364</v>
      </c>
      <c r="E11" s="139" t="s">
        <v>365</v>
      </c>
      <c r="F11" s="166" t="s">
        <v>37</v>
      </c>
      <c r="G11" s="139" t="s">
        <v>366</v>
      </c>
      <c r="H11" s="139">
        <v>200</v>
      </c>
      <c r="I11" s="82" t="s">
        <v>27</v>
      </c>
      <c r="J11" s="161">
        <v>5017</v>
      </c>
      <c r="K11" s="153">
        <v>45828</v>
      </c>
      <c r="L11" s="91" t="s">
        <v>27</v>
      </c>
      <c r="M11" s="91" t="s">
        <v>27</v>
      </c>
      <c r="N11" s="91" t="s">
        <v>27</v>
      </c>
      <c r="O11" s="91" t="s">
        <v>332</v>
      </c>
    </row>
    <row r="12" spans="1:15" ht="26.25" customHeight="1">
      <c r="A12" s="162" t="s">
        <v>367</v>
      </c>
      <c r="B12" s="88" t="s">
        <v>33</v>
      </c>
      <c r="C12" s="121" t="s">
        <v>328</v>
      </c>
      <c r="D12" s="132" t="s">
        <v>368</v>
      </c>
      <c r="E12" s="132" t="s">
        <v>369</v>
      </c>
      <c r="F12" s="163" t="s">
        <v>37</v>
      </c>
      <c r="G12" s="132" t="s">
        <v>370</v>
      </c>
      <c r="H12" s="132">
        <v>200</v>
      </c>
      <c r="I12" s="132">
        <v>5.89</v>
      </c>
      <c r="J12" s="132">
        <v>6369</v>
      </c>
      <c r="K12" s="153">
        <v>45866</v>
      </c>
      <c r="L12" s="88" t="s">
        <v>27</v>
      </c>
      <c r="M12" s="88" t="s">
        <v>27</v>
      </c>
      <c r="N12" s="88" t="s">
        <v>27</v>
      </c>
      <c r="O12" s="88" t="s">
        <v>332</v>
      </c>
    </row>
    <row r="13" spans="1:15" ht="33.75" customHeight="1">
      <c r="A13" s="167" t="s">
        <v>371</v>
      </c>
      <c r="B13" s="91" t="s">
        <v>33</v>
      </c>
      <c r="C13" s="138" t="s">
        <v>328</v>
      </c>
      <c r="D13" s="139" t="s">
        <v>372</v>
      </c>
      <c r="E13" s="139" t="s">
        <v>373</v>
      </c>
      <c r="F13" s="138" t="s">
        <v>374</v>
      </c>
      <c r="G13" s="139" t="s">
        <v>375</v>
      </c>
      <c r="H13" s="139">
        <v>170</v>
      </c>
      <c r="I13" s="168" t="s">
        <v>27</v>
      </c>
      <c r="J13" s="161">
        <v>6370</v>
      </c>
      <c r="K13" s="140">
        <v>45866</v>
      </c>
      <c r="L13" s="174" t="s">
        <v>27</v>
      </c>
      <c r="M13" s="91" t="s">
        <v>27</v>
      </c>
      <c r="N13" s="91" t="s">
        <v>27</v>
      </c>
      <c r="O13" s="91" t="s">
        <v>332</v>
      </c>
    </row>
    <row r="14" spans="1:15" ht="32.25" customHeight="1">
      <c r="A14" s="154" t="s">
        <v>376</v>
      </c>
      <c r="B14" s="88" t="s">
        <v>33</v>
      </c>
      <c r="C14" s="121" t="s">
        <v>328</v>
      </c>
      <c r="D14" s="164" t="s">
        <v>377</v>
      </c>
      <c r="E14" s="165" t="s">
        <v>378</v>
      </c>
      <c r="F14" s="121" t="s">
        <v>379</v>
      </c>
      <c r="G14" s="132" t="s">
        <v>380</v>
      </c>
      <c r="H14" s="169">
        <v>150</v>
      </c>
      <c r="I14" s="89" t="s">
        <v>27</v>
      </c>
      <c r="J14" s="170">
        <v>6870</v>
      </c>
      <c r="K14" s="133">
        <v>45880</v>
      </c>
      <c r="L14" s="175" t="s">
        <v>27</v>
      </c>
      <c r="M14" s="88" t="s">
        <v>27</v>
      </c>
      <c r="N14" s="88" t="s">
        <v>27</v>
      </c>
      <c r="O14" s="88" t="s">
        <v>332</v>
      </c>
    </row>
    <row r="16" spans="1:15" ht="12.6">
      <c r="A16" s="158"/>
      <c r="C16" s="159"/>
      <c r="D16" s="160"/>
    </row>
    <row r="17" spans="1:4" ht="12.6">
      <c r="A17" s="158"/>
      <c r="C17" s="159"/>
      <c r="D17" s="160"/>
    </row>
  </sheetData>
  <autoFilter ref="A1:O14" xr:uid="{8325FA78-54BA-4296-A36B-CF924A87F24C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FD458-A100-4015-85CB-7CD7C7CEAF5F}">
  <dimension ref="A1:N5"/>
  <sheetViews>
    <sheetView workbookViewId="0">
      <selection activeCell="J15" sqref="J15"/>
    </sheetView>
  </sheetViews>
  <sheetFormatPr defaultColWidth="14.140625" defaultRowHeight="9.9499999999999993"/>
  <cols>
    <col min="1" max="1" width="14.140625" style="61"/>
    <col min="2" max="3" width="14.140625" style="57"/>
    <col min="4" max="4" width="29.140625" style="57" customWidth="1"/>
    <col min="5" max="5" width="14.140625" style="62"/>
    <col min="6" max="6" width="14.140625" style="57"/>
    <col min="7" max="11" width="14.140625" style="62"/>
    <col min="12" max="16384" width="14.140625" style="57"/>
  </cols>
  <sheetData>
    <row r="1" spans="1:14" ht="26.1">
      <c r="A1" s="63" t="s">
        <v>2</v>
      </c>
      <c r="B1" s="63" t="s">
        <v>317</v>
      </c>
      <c r="C1" s="63" t="s">
        <v>318</v>
      </c>
      <c r="D1" s="63" t="s">
        <v>3</v>
      </c>
      <c r="E1" s="63" t="s">
        <v>319</v>
      </c>
      <c r="F1" s="63" t="s">
        <v>5</v>
      </c>
      <c r="G1" s="63" t="s">
        <v>6</v>
      </c>
      <c r="H1" s="63" t="s">
        <v>322</v>
      </c>
      <c r="I1" s="63" t="s">
        <v>323</v>
      </c>
      <c r="J1" s="63" t="s">
        <v>381</v>
      </c>
      <c r="K1" s="63" t="s">
        <v>382</v>
      </c>
      <c r="L1" s="57" t="s">
        <v>383</v>
      </c>
      <c r="M1" s="57" t="s">
        <v>384</v>
      </c>
      <c r="N1" s="57" t="s">
        <v>385</v>
      </c>
    </row>
    <row r="2" spans="1:14" ht="31.5">
      <c r="A2" s="81" t="s">
        <v>386</v>
      </c>
      <c r="B2" s="81" t="s">
        <v>93</v>
      </c>
      <c r="C2" s="81" t="s">
        <v>328</v>
      </c>
      <c r="D2" s="81" t="s">
        <v>387</v>
      </c>
      <c r="E2" s="81" t="s">
        <v>264</v>
      </c>
      <c r="F2" s="84" t="s">
        <v>388</v>
      </c>
      <c r="G2" s="85" t="s">
        <v>389</v>
      </c>
      <c r="H2" s="85">
        <v>3162</v>
      </c>
      <c r="I2" s="86">
        <v>44687</v>
      </c>
      <c r="J2" s="86">
        <v>44883</v>
      </c>
      <c r="K2" s="85">
        <v>10260</v>
      </c>
      <c r="L2" s="57" t="s">
        <v>41</v>
      </c>
    </row>
    <row r="3" spans="1:14" ht="39.950000000000003">
      <c r="A3" s="81" t="s">
        <v>390</v>
      </c>
      <c r="B3" s="81" t="s">
        <v>93</v>
      </c>
      <c r="C3" s="81" t="s">
        <v>328</v>
      </c>
      <c r="D3" s="81" t="s">
        <v>391</v>
      </c>
      <c r="E3" s="81" t="s">
        <v>348</v>
      </c>
      <c r="F3" s="84" t="s">
        <v>392</v>
      </c>
      <c r="G3" s="85" t="s">
        <v>393</v>
      </c>
      <c r="H3" s="85">
        <v>8</v>
      </c>
      <c r="I3" s="86">
        <v>44567</v>
      </c>
      <c r="J3" s="86">
        <v>44911</v>
      </c>
      <c r="K3" s="85">
        <v>11212</v>
      </c>
      <c r="L3" s="57" t="s">
        <v>41</v>
      </c>
    </row>
    <row r="4" spans="1:14" ht="42">
      <c r="A4" s="81" t="s">
        <v>394</v>
      </c>
      <c r="B4" s="1" t="s">
        <v>33</v>
      </c>
      <c r="C4" s="81" t="s">
        <v>328</v>
      </c>
      <c r="D4" s="81" t="s">
        <v>395</v>
      </c>
      <c r="E4" s="81" t="s">
        <v>396</v>
      </c>
      <c r="F4" s="85" t="s">
        <v>397</v>
      </c>
      <c r="G4" s="85" t="s">
        <v>398</v>
      </c>
      <c r="H4" s="85">
        <v>3251</v>
      </c>
      <c r="I4" s="86">
        <v>45055</v>
      </c>
      <c r="J4" s="86">
        <v>45384</v>
      </c>
      <c r="K4" s="85">
        <v>1893</v>
      </c>
    </row>
    <row r="5" spans="1:14" ht="50.1">
      <c r="A5" s="101" t="s">
        <v>399</v>
      </c>
      <c r="B5" s="134" t="s">
        <v>334</v>
      </c>
      <c r="C5" s="88" t="s">
        <v>328</v>
      </c>
      <c r="D5" s="135" t="s">
        <v>400</v>
      </c>
      <c r="E5" s="136" t="s">
        <v>283</v>
      </c>
      <c r="F5" s="89" t="s">
        <v>331</v>
      </c>
      <c r="G5" s="135" t="s">
        <v>285</v>
      </c>
      <c r="H5" s="135">
        <v>200</v>
      </c>
      <c r="I5" s="86">
        <v>21.286999999999999</v>
      </c>
      <c r="J5" s="137">
        <v>45763</v>
      </c>
      <c r="K5" s="137">
        <v>45614</v>
      </c>
      <c r="L5" s="6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C36DC-0C37-415E-9DD3-ABA978A88E54}">
  <dimension ref="A1:K10"/>
  <sheetViews>
    <sheetView workbookViewId="0">
      <selection activeCell="J2" sqref="J2:J8"/>
    </sheetView>
  </sheetViews>
  <sheetFormatPr defaultColWidth="14.140625" defaultRowHeight="9.9499999999999993"/>
  <cols>
    <col min="1" max="1" width="14.140625" style="61"/>
    <col min="2" max="3" width="14.140625" style="57"/>
    <col min="4" max="4" width="19.140625" style="57" customWidth="1"/>
    <col min="5" max="5" width="14.140625" style="62"/>
    <col min="6" max="6" width="14.140625" style="57"/>
    <col min="7" max="11" width="14.140625" style="62"/>
    <col min="12" max="16384" width="14.140625" style="57"/>
  </cols>
  <sheetData>
    <row r="1" spans="1:11" ht="26.1">
      <c r="A1" s="63" t="s">
        <v>2</v>
      </c>
      <c r="B1" s="63" t="s">
        <v>317</v>
      </c>
      <c r="C1" s="63" t="s">
        <v>318</v>
      </c>
      <c r="D1" s="63" t="s">
        <v>3</v>
      </c>
      <c r="E1" s="63" t="s">
        <v>319</v>
      </c>
      <c r="F1" s="63" t="s">
        <v>5</v>
      </c>
      <c r="G1" s="63" t="s">
        <v>6</v>
      </c>
      <c r="H1" s="63" t="s">
        <v>322</v>
      </c>
      <c r="I1" s="63" t="s">
        <v>323</v>
      </c>
      <c r="J1" s="63" t="s">
        <v>381</v>
      </c>
      <c r="K1" s="63" t="s">
        <v>382</v>
      </c>
    </row>
    <row r="2" spans="1:11" ht="73.5">
      <c r="A2" s="100" t="s">
        <v>401</v>
      </c>
      <c r="B2" s="1" t="s">
        <v>33</v>
      </c>
      <c r="C2" s="81" t="s">
        <v>328</v>
      </c>
      <c r="D2" s="81" t="s">
        <v>402</v>
      </c>
      <c r="E2" s="81" t="s">
        <v>403</v>
      </c>
      <c r="F2" s="81" t="s">
        <v>67</v>
      </c>
      <c r="G2" s="81" t="s">
        <v>196</v>
      </c>
      <c r="H2" s="81">
        <v>2760</v>
      </c>
      <c r="I2" s="83">
        <v>44677</v>
      </c>
      <c r="J2" s="86">
        <v>44727</v>
      </c>
      <c r="K2" s="85">
        <v>4515</v>
      </c>
    </row>
    <row r="3" spans="1:11" ht="25.5" customHeight="1">
      <c r="A3" s="100" t="s">
        <v>404</v>
      </c>
      <c r="B3" s="84" t="s">
        <v>21</v>
      </c>
      <c r="C3" s="81" t="s">
        <v>328</v>
      </c>
      <c r="D3" s="81" t="s">
        <v>208</v>
      </c>
      <c r="E3" s="81" t="s">
        <v>405</v>
      </c>
      <c r="F3" s="81" t="s">
        <v>25</v>
      </c>
      <c r="G3" s="81" t="s">
        <v>124</v>
      </c>
      <c r="H3" s="81">
        <v>4211</v>
      </c>
      <c r="I3" s="83">
        <v>44718</v>
      </c>
      <c r="J3" s="86">
        <v>44971</v>
      </c>
      <c r="K3" s="85">
        <v>688</v>
      </c>
    </row>
    <row r="4" spans="1:11" ht="21">
      <c r="A4" s="58" t="s">
        <v>406</v>
      </c>
      <c r="B4" s="84" t="s">
        <v>21</v>
      </c>
      <c r="C4" s="57" t="s">
        <v>328</v>
      </c>
      <c r="D4" s="81" t="s">
        <v>407</v>
      </c>
      <c r="E4" s="81" t="s">
        <v>408</v>
      </c>
      <c r="F4" s="81" t="s">
        <v>25</v>
      </c>
      <c r="G4" s="81" t="s">
        <v>124</v>
      </c>
      <c r="H4" s="81">
        <v>134</v>
      </c>
      <c r="I4" s="83">
        <v>44942</v>
      </c>
      <c r="J4" s="86">
        <v>45048</v>
      </c>
      <c r="K4" s="85">
        <v>3041</v>
      </c>
    </row>
    <row r="5" spans="1:11" ht="31.5">
      <c r="A5" s="58" t="s">
        <v>409</v>
      </c>
      <c r="B5" s="1" t="s">
        <v>33</v>
      </c>
      <c r="C5" s="81" t="s">
        <v>328</v>
      </c>
      <c r="D5" s="81" t="s">
        <v>410</v>
      </c>
      <c r="E5" s="81" t="s">
        <v>411</v>
      </c>
      <c r="F5" s="81" t="s">
        <v>37</v>
      </c>
      <c r="G5" s="81" t="s">
        <v>57</v>
      </c>
      <c r="H5" s="81">
        <v>10565</v>
      </c>
      <c r="I5" s="83">
        <v>44889</v>
      </c>
      <c r="J5" s="86">
        <v>45056</v>
      </c>
      <c r="K5" s="85">
        <v>3309</v>
      </c>
    </row>
    <row r="6" spans="1:11" ht="31.5">
      <c r="A6" s="58" t="s">
        <v>412</v>
      </c>
      <c r="B6" s="1" t="s">
        <v>33</v>
      </c>
      <c r="C6" s="81" t="s">
        <v>328</v>
      </c>
      <c r="D6" s="81" t="s">
        <v>413</v>
      </c>
      <c r="E6" s="81" t="s">
        <v>414</v>
      </c>
      <c r="F6" s="81" t="s">
        <v>174</v>
      </c>
      <c r="G6" s="81" t="s">
        <v>415</v>
      </c>
      <c r="H6" s="81">
        <v>4329</v>
      </c>
      <c r="I6" s="83">
        <v>45092</v>
      </c>
      <c r="J6" s="86">
        <v>45223</v>
      </c>
      <c r="K6" s="85">
        <v>8851</v>
      </c>
    </row>
    <row r="7" spans="1:11" ht="52.5">
      <c r="A7" s="58" t="s">
        <v>416</v>
      </c>
      <c r="B7" s="84" t="s">
        <v>93</v>
      </c>
      <c r="C7" s="81" t="s">
        <v>328</v>
      </c>
      <c r="D7" s="81" t="s">
        <v>417</v>
      </c>
      <c r="E7" s="81" t="s">
        <v>418</v>
      </c>
      <c r="F7" s="81" t="s">
        <v>419</v>
      </c>
      <c r="G7" s="81" t="s">
        <v>420</v>
      </c>
      <c r="H7" s="81">
        <v>7372</v>
      </c>
      <c r="I7" s="83">
        <v>45182</v>
      </c>
      <c r="J7" s="86">
        <v>45375</v>
      </c>
      <c r="K7" s="85">
        <v>1826</v>
      </c>
    </row>
    <row r="8" spans="1:11" ht="31.5">
      <c r="A8" s="58" t="s">
        <v>421</v>
      </c>
      <c r="B8" s="1" t="s">
        <v>33</v>
      </c>
      <c r="C8" s="81" t="s">
        <v>328</v>
      </c>
      <c r="D8" s="81" t="s">
        <v>422</v>
      </c>
      <c r="E8" s="81" t="s">
        <v>283</v>
      </c>
      <c r="F8" s="81" t="s">
        <v>284</v>
      </c>
      <c r="G8" s="81" t="s">
        <v>285</v>
      </c>
      <c r="H8" s="81">
        <v>8117</v>
      </c>
      <c r="I8" s="83">
        <v>45203</v>
      </c>
      <c r="J8" s="86">
        <v>45377</v>
      </c>
      <c r="K8" s="85">
        <v>1757</v>
      </c>
    </row>
    <row r="9" spans="1:11" ht="36.75" customHeight="1">
      <c r="A9" s="58" t="s">
        <v>423</v>
      </c>
      <c r="B9" s="84" t="s">
        <v>93</v>
      </c>
      <c r="C9" s="81" t="s">
        <v>328</v>
      </c>
      <c r="D9" s="81" t="s">
        <v>424</v>
      </c>
      <c r="E9" s="81" t="s">
        <v>348</v>
      </c>
      <c r="F9" s="81" t="s">
        <v>174</v>
      </c>
      <c r="G9" s="81" t="s">
        <v>425</v>
      </c>
      <c r="H9" s="81">
        <v>743</v>
      </c>
      <c r="I9" s="83">
        <v>45342</v>
      </c>
      <c r="J9" s="86">
        <v>45560</v>
      </c>
      <c r="K9" s="85">
        <v>8063</v>
      </c>
    </row>
    <row r="10" spans="1:11" ht="20.100000000000001">
      <c r="A10" s="87" t="s">
        <v>426</v>
      </c>
      <c r="B10" s="59" t="s">
        <v>33</v>
      </c>
      <c r="C10" s="59" t="s">
        <v>328</v>
      </c>
      <c r="D10" s="59" t="s">
        <v>427</v>
      </c>
      <c r="E10" s="85" t="s">
        <v>428</v>
      </c>
      <c r="F10" s="85" t="s">
        <v>429</v>
      </c>
      <c r="G10" s="85" t="s">
        <v>261</v>
      </c>
      <c r="H10" s="59">
        <v>7675</v>
      </c>
      <c r="I10" s="60">
        <v>45551</v>
      </c>
      <c r="J10" s="60">
        <v>45632</v>
      </c>
      <c r="K10" s="59">
        <v>10873</v>
      </c>
    </row>
  </sheetData>
  <autoFilter ref="A1:K10" xr:uid="{028C36DC-0C37-415E-9DD3-ABA978A88E54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D219D-F3D0-4237-97E9-8E18FCBF7E09}">
  <dimension ref="A1:O61"/>
  <sheetViews>
    <sheetView topLeftCell="A48" zoomScale="80" zoomScaleNormal="80" workbookViewId="0">
      <selection activeCell="H57" sqref="H57"/>
    </sheetView>
  </sheetViews>
  <sheetFormatPr defaultColWidth="11.28515625" defaultRowHeight="14.45"/>
  <cols>
    <col min="1" max="1" width="11.28515625" style="13"/>
    <col min="2" max="2" width="17.7109375" style="13" customWidth="1"/>
    <col min="3" max="3" width="20.7109375" style="13" customWidth="1"/>
    <col min="4" max="4" width="15.85546875" style="13" customWidth="1"/>
    <col min="5" max="5" width="32.85546875" style="17" customWidth="1"/>
    <col min="6" max="6" width="18.85546875" style="29" customWidth="1"/>
    <col min="7" max="7" width="20.7109375" style="13" customWidth="1"/>
    <col min="8" max="8" width="33.7109375" style="17" customWidth="1"/>
    <col min="9" max="9" width="40.85546875" style="13" hidden="1" customWidth="1"/>
    <col min="10" max="10" width="39" style="13" hidden="1" customWidth="1"/>
    <col min="11" max="11" width="34.7109375" style="13" customWidth="1"/>
    <col min="12" max="12" width="15.28515625" style="13" customWidth="1"/>
    <col min="13" max="13" width="20.28515625" style="114" bestFit="1" customWidth="1"/>
    <col min="14" max="16384" width="11.28515625" style="13"/>
  </cols>
  <sheetData>
    <row r="1" spans="2:13" s="6" customFormat="1" ht="38.25" hidden="1" customHeight="1">
      <c r="B1" s="2" t="s">
        <v>430</v>
      </c>
      <c r="C1" s="3" t="s">
        <v>431</v>
      </c>
      <c r="D1" s="3" t="s">
        <v>318</v>
      </c>
      <c r="E1" s="4" t="s">
        <v>3</v>
      </c>
      <c r="F1" s="5" t="s">
        <v>432</v>
      </c>
      <c r="G1" s="5" t="s">
        <v>14</v>
      </c>
      <c r="H1" s="5" t="s">
        <v>433</v>
      </c>
      <c r="M1" s="113"/>
    </row>
    <row r="2" spans="2:13" ht="87" hidden="1">
      <c r="B2" s="7" t="s">
        <v>22</v>
      </c>
      <c r="C2" s="7" t="s">
        <v>434</v>
      </c>
      <c r="D2" s="7" t="s">
        <v>328</v>
      </c>
      <c r="E2" s="8" t="s">
        <v>435</v>
      </c>
      <c r="F2" s="9">
        <v>234</v>
      </c>
      <c r="G2" s="10">
        <f>(8760*F2*0.45)*0.166</f>
        <v>153123.04800000001</v>
      </c>
      <c r="H2" s="11" t="s">
        <v>436</v>
      </c>
      <c r="I2" s="12">
        <f>65*2356</f>
        <v>153140</v>
      </c>
    </row>
    <row r="3" spans="2:13" hidden="1">
      <c r="B3" s="14" t="s">
        <v>34</v>
      </c>
      <c r="C3" s="14" t="s">
        <v>434</v>
      </c>
      <c r="D3" s="14" t="s">
        <v>328</v>
      </c>
      <c r="E3" s="15" t="s">
        <v>35</v>
      </c>
      <c r="F3" s="16">
        <v>100.4</v>
      </c>
      <c r="G3" s="12">
        <f>(8760*F3*(0.45))*0.166</f>
        <v>65698.948799999998</v>
      </c>
      <c r="I3" s="18"/>
    </row>
    <row r="4" spans="2:13" ht="72.599999999999994" hidden="1">
      <c r="B4" s="14" t="s">
        <v>42</v>
      </c>
      <c r="C4" s="14" t="s">
        <v>434</v>
      </c>
      <c r="D4" s="14" t="s">
        <v>328</v>
      </c>
      <c r="E4" s="19" t="s">
        <v>437</v>
      </c>
      <c r="F4" s="16">
        <v>346.5</v>
      </c>
      <c r="G4" s="12">
        <f>(8760*F4*(0.45))*0.166</f>
        <v>226739.89800000002</v>
      </c>
      <c r="H4" s="20" t="s">
        <v>438</v>
      </c>
      <c r="I4" s="12">
        <f>77*2945</f>
        <v>226765</v>
      </c>
    </row>
    <row r="5" spans="2:13" ht="29.1" hidden="1">
      <c r="B5" s="14" t="s">
        <v>47</v>
      </c>
      <c r="C5" s="14" t="s">
        <v>434</v>
      </c>
      <c r="D5" s="14" t="s">
        <v>328</v>
      </c>
      <c r="E5" s="15" t="s">
        <v>439</v>
      </c>
      <c r="F5" s="16">
        <v>100.5</v>
      </c>
      <c r="G5" s="12">
        <f t="shared" ref="G5:G9" si="0">(8760*F5*(0.45))*0.166</f>
        <v>65764.385999999999</v>
      </c>
      <c r="I5" s="18"/>
    </row>
    <row r="6" spans="2:13" ht="116.1" hidden="1">
      <c r="B6" s="14" t="s">
        <v>54</v>
      </c>
      <c r="C6" s="14" t="s">
        <v>434</v>
      </c>
      <c r="D6" s="14" t="s">
        <v>328</v>
      </c>
      <c r="E6" s="19" t="s">
        <v>440</v>
      </c>
      <c r="F6" s="16">
        <v>150</v>
      </c>
      <c r="G6" s="12">
        <f t="shared" si="0"/>
        <v>98155.8</v>
      </c>
      <c r="I6" s="18"/>
    </row>
    <row r="7" spans="2:13" ht="99.75" hidden="1" customHeight="1">
      <c r="B7" s="21" t="s">
        <v>59</v>
      </c>
      <c r="C7" s="21" t="s">
        <v>434</v>
      </c>
      <c r="D7" s="21" t="s">
        <v>328</v>
      </c>
      <c r="E7" s="22" t="s">
        <v>441</v>
      </c>
      <c r="F7" s="23">
        <v>200</v>
      </c>
      <c r="G7" s="12">
        <f>(8760*F7*(0.45))*0.166</f>
        <v>130874.40000000001</v>
      </c>
      <c r="H7" s="20" t="s">
        <v>442</v>
      </c>
      <c r="I7" s="12">
        <f>3468*45</f>
        <v>156060</v>
      </c>
    </row>
    <row r="8" spans="2:13" hidden="1">
      <c r="B8" s="357" t="s">
        <v>443</v>
      </c>
      <c r="C8" s="358"/>
      <c r="D8" s="358"/>
      <c r="E8" s="358"/>
      <c r="F8" s="24">
        <f>SUM(F2:F7)</f>
        <v>1131.4000000000001</v>
      </c>
      <c r="G8" s="12">
        <f>SUM(G2:G7)</f>
        <v>740356.48080000002</v>
      </c>
    </row>
    <row r="9" spans="2:13" ht="57.95" hidden="1">
      <c r="B9" s="25" t="s">
        <v>444</v>
      </c>
      <c r="C9" s="25" t="s">
        <v>434</v>
      </c>
      <c r="D9" s="25" t="s">
        <v>328</v>
      </c>
      <c r="E9" s="26" t="s">
        <v>445</v>
      </c>
      <c r="F9" s="27">
        <v>400</v>
      </c>
      <c r="G9" s="12">
        <f t="shared" si="0"/>
        <v>261748.80000000002</v>
      </c>
    </row>
    <row r="10" spans="2:13" hidden="1">
      <c r="B10" s="357" t="s">
        <v>446</v>
      </c>
      <c r="C10" s="358"/>
      <c r="D10" s="358"/>
      <c r="E10" s="358"/>
      <c r="F10" s="24">
        <f>SUM(F8:F9)</f>
        <v>1531.4</v>
      </c>
    </row>
    <row r="11" spans="2:13" hidden="1">
      <c r="E11" s="28"/>
    </row>
    <row r="12" spans="2:13" hidden="1"/>
    <row r="13" spans="2:13" hidden="1"/>
    <row r="14" spans="2:13">
      <c r="E14" s="28"/>
    </row>
    <row r="15" spans="2:13" ht="18.600000000000001">
      <c r="E15" s="359" t="s">
        <v>447</v>
      </c>
      <c r="F15" s="359"/>
      <c r="G15" s="359"/>
      <c r="H15" s="359"/>
    </row>
    <row r="16" spans="2:13" ht="49.5" customHeight="1">
      <c r="E16" s="30" t="s">
        <v>3</v>
      </c>
      <c r="F16" s="30" t="s">
        <v>432</v>
      </c>
      <c r="G16" s="30" t="s">
        <v>14</v>
      </c>
      <c r="H16" s="30" t="s">
        <v>433</v>
      </c>
    </row>
    <row r="17" spans="1:14" ht="87">
      <c r="E17" s="31" t="s">
        <v>435</v>
      </c>
      <c r="F17" s="9">
        <v>234</v>
      </c>
      <c r="G17" s="10">
        <f>(8760*F17*0.45)*0.166</f>
        <v>153123.04800000001</v>
      </c>
      <c r="H17" s="11" t="s">
        <v>436</v>
      </c>
    </row>
    <row r="18" spans="1:14" ht="72.599999999999994">
      <c r="E18" s="32" t="s">
        <v>437</v>
      </c>
      <c r="F18" s="16">
        <v>346.5</v>
      </c>
      <c r="G18" s="12">
        <f>(8760*F18*(0.45))*0.166</f>
        <v>226739.89800000002</v>
      </c>
      <c r="H18" s="20" t="s">
        <v>438</v>
      </c>
    </row>
    <row r="19" spans="1:14" ht="72.599999999999994">
      <c r="E19" s="32" t="s">
        <v>448</v>
      </c>
      <c r="F19" s="16">
        <v>200</v>
      </c>
      <c r="G19" s="12">
        <f t="shared" ref="G19" si="1">(8760*F19*(0.45))*0.166</f>
        <v>130874.40000000001</v>
      </c>
      <c r="H19" s="20" t="s">
        <v>442</v>
      </c>
    </row>
    <row r="21" spans="1:14" ht="36.75" customHeight="1">
      <c r="A21" s="33" t="s">
        <v>449</v>
      </c>
      <c r="B21" s="34" t="s">
        <v>430</v>
      </c>
      <c r="C21" s="35" t="s">
        <v>431</v>
      </c>
      <c r="D21" s="35" t="s">
        <v>318</v>
      </c>
      <c r="E21" s="36" t="s">
        <v>3</v>
      </c>
      <c r="F21" s="37" t="s">
        <v>5</v>
      </c>
      <c r="G21" s="38" t="s">
        <v>450</v>
      </c>
      <c r="H21" s="38" t="s">
        <v>14</v>
      </c>
      <c r="I21" s="360" t="s">
        <v>451</v>
      </c>
      <c r="J21" s="361"/>
      <c r="K21" s="38" t="s">
        <v>452</v>
      </c>
      <c r="L21" s="102" t="s">
        <v>453</v>
      </c>
      <c r="M21" s="108" t="s">
        <v>454</v>
      </c>
    </row>
    <row r="22" spans="1:14" ht="72.599999999999994">
      <c r="A22" s="39">
        <v>1</v>
      </c>
      <c r="B22" s="16" t="s">
        <v>22</v>
      </c>
      <c r="C22" s="16" t="s">
        <v>434</v>
      </c>
      <c r="D22" s="16" t="s">
        <v>328</v>
      </c>
      <c r="E22" s="40" t="s">
        <v>23</v>
      </c>
      <c r="F22" s="16" t="s">
        <v>25</v>
      </c>
      <c r="G22" s="16">
        <v>240</v>
      </c>
      <c r="H22" s="12">
        <f>(8760*G22*0.45)*0.166</f>
        <v>157049.28</v>
      </c>
      <c r="I22" s="20" t="s">
        <v>436</v>
      </c>
      <c r="J22" s="12">
        <f>65*2356</f>
        <v>153140</v>
      </c>
      <c r="K22" s="41">
        <f>G22/$G$58</f>
        <v>3.2817954703018022E-2</v>
      </c>
      <c r="L22" s="109" t="s">
        <v>21</v>
      </c>
      <c r="M22" s="115">
        <v>2018</v>
      </c>
    </row>
    <row r="23" spans="1:14" ht="22.5" customHeight="1">
      <c r="A23" s="39">
        <v>2</v>
      </c>
      <c r="B23" s="16" t="s">
        <v>34</v>
      </c>
      <c r="C23" s="16" t="s">
        <v>434</v>
      </c>
      <c r="D23" s="16" t="s">
        <v>328</v>
      </c>
      <c r="E23" s="40" t="s">
        <v>35</v>
      </c>
      <c r="F23" s="16" t="s">
        <v>37</v>
      </c>
      <c r="G23" s="42">
        <v>100.4</v>
      </c>
      <c r="H23" s="12">
        <f>(8760*G23*(0.45))*0.166</f>
        <v>65698.948799999998</v>
      </c>
      <c r="I23" s="43"/>
      <c r="J23" s="12"/>
      <c r="K23" s="41">
        <f>G23/$G$58</f>
        <v>1.3728844384095874E-2</v>
      </c>
      <c r="L23" s="109" t="s">
        <v>33</v>
      </c>
      <c r="M23" s="115">
        <v>2019</v>
      </c>
    </row>
    <row r="24" spans="1:14" ht="57.95">
      <c r="A24" s="39">
        <v>3</v>
      </c>
      <c r="B24" s="16" t="s">
        <v>42</v>
      </c>
      <c r="C24" s="16" t="s">
        <v>434</v>
      </c>
      <c r="D24" s="16" t="s">
        <v>328</v>
      </c>
      <c r="E24" s="40" t="s">
        <v>303</v>
      </c>
      <c r="F24" s="16" t="s">
        <v>25</v>
      </c>
      <c r="G24" s="16">
        <v>346.5</v>
      </c>
      <c r="H24" s="12">
        <f>(8760*G24*(0.45))*0.166</f>
        <v>226739.89800000002</v>
      </c>
      <c r="I24" s="20" t="s">
        <v>438</v>
      </c>
      <c r="J24" s="12">
        <f>77*2945</f>
        <v>226765</v>
      </c>
      <c r="K24" s="41">
        <f>G24/$G$58</f>
        <v>4.7380922102482272E-2</v>
      </c>
      <c r="L24" s="109" t="s">
        <v>21</v>
      </c>
      <c r="M24" s="115">
        <v>2019</v>
      </c>
    </row>
    <row r="25" spans="1:14" ht="24.75" customHeight="1">
      <c r="A25" s="16">
        <v>4</v>
      </c>
      <c r="B25" s="16" t="s">
        <v>47</v>
      </c>
      <c r="C25" s="16" t="s">
        <v>434</v>
      </c>
      <c r="D25" s="16" t="s">
        <v>328</v>
      </c>
      <c r="E25" s="40" t="s">
        <v>455</v>
      </c>
      <c r="F25" s="16" t="s">
        <v>50</v>
      </c>
      <c r="G25" s="16">
        <v>100.5</v>
      </c>
      <c r="H25" s="12">
        <f>(8760*G25*(0.45))*0.166</f>
        <v>65764.385999999999</v>
      </c>
      <c r="I25" s="43"/>
      <c r="J25" s="12"/>
      <c r="K25" s="41">
        <f>G25/$G$58</f>
        <v>1.3742518531888797E-2</v>
      </c>
      <c r="L25" s="109" t="s">
        <v>33</v>
      </c>
      <c r="M25" s="115">
        <v>2019</v>
      </c>
    </row>
    <row r="26" spans="1:14" ht="43.5">
      <c r="A26" s="16">
        <v>5</v>
      </c>
      <c r="B26" s="16" t="s">
        <v>54</v>
      </c>
      <c r="C26" s="16" t="s">
        <v>434</v>
      </c>
      <c r="D26" s="16" t="s">
        <v>328</v>
      </c>
      <c r="E26" s="40" t="s">
        <v>456</v>
      </c>
      <c r="F26" s="16" t="s">
        <v>37</v>
      </c>
      <c r="G26" s="16">
        <v>150</v>
      </c>
      <c r="H26" s="12">
        <f>(8760*G26*(0.45))*0.166</f>
        <v>98155.8</v>
      </c>
      <c r="I26" s="43"/>
      <c r="J26" s="12"/>
      <c r="K26" s="41">
        <f>G26/$G$58</f>
        <v>2.0511221689386263E-2</v>
      </c>
      <c r="L26" s="109" t="s">
        <v>33</v>
      </c>
      <c r="M26" s="115">
        <v>2019</v>
      </c>
    </row>
    <row r="27" spans="1:14" ht="72.599999999999994">
      <c r="A27" s="16">
        <v>6</v>
      </c>
      <c r="B27" s="16" t="s">
        <v>59</v>
      </c>
      <c r="C27" s="16" t="s">
        <v>434</v>
      </c>
      <c r="D27" s="16" t="s">
        <v>328</v>
      </c>
      <c r="E27" s="40" t="s">
        <v>304</v>
      </c>
      <c r="F27" s="16" t="s">
        <v>25</v>
      </c>
      <c r="G27" s="16">
        <v>200</v>
      </c>
      <c r="H27" s="12">
        <f>(8760*G27*(0.45))*0.166</f>
        <v>130874.40000000001</v>
      </c>
      <c r="I27" s="20" t="s">
        <v>442</v>
      </c>
      <c r="J27" s="12">
        <f>3468*45</f>
        <v>156060</v>
      </c>
      <c r="K27" s="41">
        <f>G27/$G$58</f>
        <v>2.7348295585848351E-2</v>
      </c>
      <c r="L27" s="109" t="s">
        <v>21</v>
      </c>
      <c r="M27" s="115">
        <v>2020</v>
      </c>
    </row>
    <row r="28" spans="1:14" ht="43.5">
      <c r="A28" s="16">
        <v>7</v>
      </c>
      <c r="B28" s="16" t="s">
        <v>75</v>
      </c>
      <c r="C28" s="16" t="s">
        <v>434</v>
      </c>
      <c r="D28" s="16" t="s">
        <v>328</v>
      </c>
      <c r="E28" s="40" t="s">
        <v>306</v>
      </c>
      <c r="F28" s="16" t="s">
        <v>457</v>
      </c>
      <c r="G28" s="16">
        <v>199.5</v>
      </c>
      <c r="H28" s="12">
        <f>(8760*G28*0.45)*0.166</f>
        <v>130547.21400000001</v>
      </c>
      <c r="I28" s="43"/>
      <c r="J28" s="14"/>
      <c r="K28" s="41">
        <f>G28/$G$58</f>
        <v>2.727992484688373E-2</v>
      </c>
      <c r="L28" s="109" t="s">
        <v>33</v>
      </c>
      <c r="M28" s="119">
        <v>2021</v>
      </c>
    </row>
    <row r="29" spans="1:14" ht="57.95">
      <c r="A29" s="16">
        <v>8</v>
      </c>
      <c r="B29" s="16" t="s">
        <v>64</v>
      </c>
      <c r="C29" s="16" t="s">
        <v>434</v>
      </c>
      <c r="D29" s="16" t="s">
        <v>328</v>
      </c>
      <c r="E29" s="40" t="s">
        <v>305</v>
      </c>
      <c r="F29" s="16" t="s">
        <v>457</v>
      </c>
      <c r="G29" s="16">
        <v>400</v>
      </c>
      <c r="H29" s="12">
        <f>(8760*G29*0.45)*0.166</f>
        <v>261748.80000000002</v>
      </c>
      <c r="I29" s="43"/>
      <c r="J29" s="14"/>
      <c r="K29" s="41">
        <f>G29/$G$58</f>
        <v>5.4696591171696701E-2</v>
      </c>
      <c r="L29" s="109" t="s">
        <v>33</v>
      </c>
      <c r="M29" s="119">
        <v>2021</v>
      </c>
    </row>
    <row r="30" spans="1:14" ht="54.75" customHeight="1">
      <c r="A30" s="16">
        <v>9</v>
      </c>
      <c r="B30" s="16" t="s">
        <v>82</v>
      </c>
      <c r="C30" s="16" t="s">
        <v>434</v>
      </c>
      <c r="D30" s="16" t="s">
        <v>328</v>
      </c>
      <c r="E30" s="40" t="s">
        <v>458</v>
      </c>
      <c r="F30" s="16" t="s">
        <v>25</v>
      </c>
      <c r="G30" s="16">
        <v>403.2</v>
      </c>
      <c r="H30" s="12">
        <f t="shared" ref="H30:H49" si="2">(8760*G30*(0.45))*0.166</f>
        <v>263842.79040000006</v>
      </c>
      <c r="I30" s="20" t="s">
        <v>459</v>
      </c>
      <c r="J30" s="12"/>
      <c r="K30" s="41">
        <f>G30/$G$58</f>
        <v>5.5134163901070274E-2</v>
      </c>
      <c r="L30" s="109" t="s">
        <v>21</v>
      </c>
      <c r="M30" s="119">
        <v>2021</v>
      </c>
    </row>
    <row r="31" spans="1:14">
      <c r="A31" s="16">
        <v>10</v>
      </c>
      <c r="B31" s="16" t="s">
        <v>86</v>
      </c>
      <c r="C31" s="16" t="s">
        <v>434</v>
      </c>
      <c r="D31" s="16" t="s">
        <v>328</v>
      </c>
      <c r="E31" s="40" t="s">
        <v>460</v>
      </c>
      <c r="F31" s="16" t="s">
        <v>89</v>
      </c>
      <c r="G31" s="42">
        <v>121.27</v>
      </c>
      <c r="H31" s="12">
        <f t="shared" si="2"/>
        <v>79355.692439999999</v>
      </c>
      <c r="I31" s="20"/>
      <c r="J31" s="12"/>
      <c r="K31" s="41">
        <f>G31/$G$58</f>
        <v>1.6582639028479149E-2</v>
      </c>
      <c r="L31" s="109" t="s">
        <v>33</v>
      </c>
      <c r="M31" s="119">
        <v>2021</v>
      </c>
      <c r="N31" s="44"/>
    </row>
    <row r="32" spans="1:14">
      <c r="A32" s="16">
        <v>11</v>
      </c>
      <c r="B32" s="16" t="s">
        <v>71</v>
      </c>
      <c r="C32" s="16" t="s">
        <v>434</v>
      </c>
      <c r="D32" s="16" t="s">
        <v>328</v>
      </c>
      <c r="E32" s="40" t="s">
        <v>72</v>
      </c>
      <c r="F32" s="16" t="s">
        <v>429</v>
      </c>
      <c r="G32" s="16">
        <v>101</v>
      </c>
      <c r="H32" s="12">
        <f t="shared" si="2"/>
        <v>66091.572</v>
      </c>
      <c r="I32" s="20"/>
      <c r="J32" s="12"/>
      <c r="K32" s="41">
        <f>G32/$G$58</f>
        <v>1.3810889270853418E-2</v>
      </c>
      <c r="L32" s="109" t="s">
        <v>33</v>
      </c>
      <c r="M32" s="119">
        <v>2021</v>
      </c>
    </row>
    <row r="33" spans="1:15" ht="29.1">
      <c r="A33" s="16">
        <v>12</v>
      </c>
      <c r="B33" s="16" t="s">
        <v>98</v>
      </c>
      <c r="C33" s="16" t="s">
        <v>434</v>
      </c>
      <c r="D33" s="16" t="s">
        <v>328</v>
      </c>
      <c r="E33" s="40" t="s">
        <v>99</v>
      </c>
      <c r="F33" s="16" t="s">
        <v>25</v>
      </c>
      <c r="G33" s="16">
        <v>168</v>
      </c>
      <c r="H33" s="12">
        <f t="shared" si="2"/>
        <v>109934.496</v>
      </c>
      <c r="I33" s="20"/>
      <c r="J33" s="12"/>
      <c r="K33" s="41">
        <f>G33/$G$58</f>
        <v>2.2972568292112614E-2</v>
      </c>
      <c r="L33" s="109" t="s">
        <v>33</v>
      </c>
      <c r="M33" s="119">
        <v>2021</v>
      </c>
    </row>
    <row r="34" spans="1:15" ht="72.599999999999994">
      <c r="A34" s="16">
        <v>13</v>
      </c>
      <c r="B34" s="16" t="s">
        <v>110</v>
      </c>
      <c r="C34" s="16" t="s">
        <v>434</v>
      </c>
      <c r="D34" s="16" t="s">
        <v>328</v>
      </c>
      <c r="E34" s="40" t="s">
        <v>461</v>
      </c>
      <c r="F34" s="16" t="s">
        <v>105</v>
      </c>
      <c r="G34" s="16">
        <v>100</v>
      </c>
      <c r="H34" s="12">
        <f>(8760*G34*(0.45))*0.166</f>
        <v>65437.200000000004</v>
      </c>
      <c r="I34" s="20"/>
      <c r="J34" s="12"/>
      <c r="K34" s="41">
        <f>G34/$G$58</f>
        <v>1.3674147792924175E-2</v>
      </c>
      <c r="L34" s="109" t="s">
        <v>33</v>
      </c>
      <c r="M34" s="117">
        <v>2022</v>
      </c>
    </row>
    <row r="35" spans="1:15">
      <c r="A35" s="16">
        <v>14</v>
      </c>
      <c r="B35" s="16" t="s">
        <v>121</v>
      </c>
      <c r="C35" s="16" t="s">
        <v>434</v>
      </c>
      <c r="D35" s="16" t="s">
        <v>328</v>
      </c>
      <c r="E35" s="40" t="s">
        <v>462</v>
      </c>
      <c r="F35" s="16" t="s">
        <v>25</v>
      </c>
      <c r="G35" s="16">
        <v>347.2</v>
      </c>
      <c r="H35" s="12">
        <f t="shared" si="2"/>
        <v>227197.95840000003</v>
      </c>
      <c r="I35" s="20"/>
      <c r="J35" s="12"/>
      <c r="K35" s="41">
        <f>G35/$G$58</f>
        <v>4.7476641137032739E-2</v>
      </c>
      <c r="L35" s="109" t="s">
        <v>21</v>
      </c>
      <c r="M35" s="117">
        <v>2022</v>
      </c>
    </row>
    <row r="36" spans="1:15">
      <c r="A36" s="16">
        <v>15</v>
      </c>
      <c r="B36" s="16" t="s">
        <v>132</v>
      </c>
      <c r="C36" s="16" t="s">
        <v>434</v>
      </c>
      <c r="D36" s="16" t="s">
        <v>328</v>
      </c>
      <c r="E36" s="40" t="s">
        <v>463</v>
      </c>
      <c r="F36" s="16" t="s">
        <v>105</v>
      </c>
      <c r="G36" s="16">
        <v>160</v>
      </c>
      <c r="H36" s="12">
        <f t="shared" si="2"/>
        <v>104699.52</v>
      </c>
      <c r="I36" s="20"/>
      <c r="J36" s="12"/>
      <c r="K36" s="41">
        <f>G36/$G$58</f>
        <v>2.1878636468678683E-2</v>
      </c>
      <c r="L36" s="109" t="s">
        <v>33</v>
      </c>
      <c r="M36" s="117">
        <v>2022</v>
      </c>
    </row>
    <row r="37" spans="1:15">
      <c r="A37" s="16">
        <v>16</v>
      </c>
      <c r="B37" s="16" t="s">
        <v>138</v>
      </c>
      <c r="C37" s="16" t="s">
        <v>434</v>
      </c>
      <c r="D37" s="16" t="s">
        <v>328</v>
      </c>
      <c r="E37" s="40" t="s">
        <v>139</v>
      </c>
      <c r="F37" s="16" t="s">
        <v>25</v>
      </c>
      <c r="G37" s="16">
        <v>224</v>
      </c>
      <c r="H37" s="12">
        <f>(8760*G37*(0.45))*0.166</f>
        <v>146579.32800000001</v>
      </c>
      <c r="I37" s="20"/>
      <c r="J37" s="12"/>
      <c r="K37" s="41">
        <f>G37/$G$58</f>
        <v>3.0630091056150156E-2</v>
      </c>
      <c r="L37" s="109" t="s">
        <v>21</v>
      </c>
      <c r="M37" s="117">
        <v>2022</v>
      </c>
    </row>
    <row r="38" spans="1:15" ht="29.1">
      <c r="A38" s="16">
        <v>17</v>
      </c>
      <c r="B38" s="16" t="s">
        <v>147</v>
      </c>
      <c r="C38" s="16" t="s">
        <v>434</v>
      </c>
      <c r="D38" s="16" t="s">
        <v>328</v>
      </c>
      <c r="E38" s="40" t="s">
        <v>148</v>
      </c>
      <c r="F38" s="16" t="s">
        <v>50</v>
      </c>
      <c r="G38" s="16">
        <v>200</v>
      </c>
      <c r="H38" s="12">
        <f t="shared" si="2"/>
        <v>130874.40000000001</v>
      </c>
      <c r="I38" s="20"/>
      <c r="J38" s="12"/>
      <c r="K38" s="41">
        <f>G38/$G$58</f>
        <v>2.7348295585848351E-2</v>
      </c>
      <c r="L38" s="109" t="s">
        <v>33</v>
      </c>
      <c r="M38" s="117">
        <v>2022</v>
      </c>
    </row>
    <row r="39" spans="1:15">
      <c r="A39" s="16">
        <v>18</v>
      </c>
      <c r="B39" s="16" t="s">
        <v>151</v>
      </c>
      <c r="C39" s="16" t="s">
        <v>434</v>
      </c>
      <c r="D39" s="16" t="s">
        <v>328</v>
      </c>
      <c r="E39" s="40" t="s">
        <v>464</v>
      </c>
      <c r="F39" s="16" t="s">
        <v>154</v>
      </c>
      <c r="G39" s="16">
        <v>300</v>
      </c>
      <c r="H39" s="12">
        <f t="shared" si="2"/>
        <v>196311.6</v>
      </c>
      <c r="I39" s="20"/>
      <c r="J39" s="12"/>
      <c r="K39" s="41">
        <f>G39/$G$58</f>
        <v>4.1022443378772526E-2</v>
      </c>
      <c r="L39" s="109" t="s">
        <v>33</v>
      </c>
      <c r="M39" s="117">
        <v>2022</v>
      </c>
    </row>
    <row r="40" spans="1:15" ht="43.5">
      <c r="A40" s="16">
        <v>19</v>
      </c>
      <c r="B40" s="16" t="s">
        <v>163</v>
      </c>
      <c r="C40" s="16" t="s">
        <v>434</v>
      </c>
      <c r="D40" s="16" t="s">
        <v>328</v>
      </c>
      <c r="E40" s="40" t="s">
        <v>465</v>
      </c>
      <c r="F40" s="16" t="s">
        <v>457</v>
      </c>
      <c r="G40" s="16">
        <v>200</v>
      </c>
      <c r="H40" s="12">
        <f>(8760*G40*(0.45))*0.166</f>
        <v>130874.40000000001</v>
      </c>
      <c r="I40" s="20"/>
      <c r="J40" s="12"/>
      <c r="K40" s="41">
        <f>G40/$G$58</f>
        <v>2.7348295585848351E-2</v>
      </c>
      <c r="L40" s="109" t="s">
        <v>33</v>
      </c>
      <c r="M40" s="117">
        <v>2022</v>
      </c>
      <c r="O40" s="45"/>
    </row>
    <row r="41" spans="1:15" ht="38.25" customHeight="1">
      <c r="A41" s="16">
        <v>20</v>
      </c>
      <c r="B41" s="46" t="s">
        <v>166</v>
      </c>
      <c r="C41" s="16" t="s">
        <v>434</v>
      </c>
      <c r="D41" s="16" t="s">
        <v>328</v>
      </c>
      <c r="E41" s="40" t="s">
        <v>466</v>
      </c>
      <c r="F41" s="16" t="s">
        <v>169</v>
      </c>
      <c r="G41" s="16">
        <v>100</v>
      </c>
      <c r="H41" s="12">
        <f t="shared" si="2"/>
        <v>65437.200000000004</v>
      </c>
      <c r="I41" s="20"/>
      <c r="J41" s="12"/>
      <c r="K41" s="41">
        <f>G41/$G$58</f>
        <v>1.3674147792924175E-2</v>
      </c>
      <c r="L41" s="109" t="s">
        <v>33</v>
      </c>
      <c r="M41" s="117">
        <v>2022</v>
      </c>
    </row>
    <row r="42" spans="1:15" ht="44.25" customHeight="1">
      <c r="A42" s="16">
        <v>21</v>
      </c>
      <c r="B42" s="46" t="s">
        <v>180</v>
      </c>
      <c r="C42" s="16" t="s">
        <v>434</v>
      </c>
      <c r="D42" s="16" t="s">
        <v>328</v>
      </c>
      <c r="E42" s="40" t="s">
        <v>467</v>
      </c>
      <c r="F42" s="16" t="s">
        <v>154</v>
      </c>
      <c r="G42" s="16">
        <v>100</v>
      </c>
      <c r="H42" s="12">
        <f t="shared" si="2"/>
        <v>65437.200000000004</v>
      </c>
      <c r="I42" s="20"/>
      <c r="J42" s="12"/>
      <c r="K42" s="41">
        <f>G42/$G$58</f>
        <v>1.3674147792924175E-2</v>
      </c>
      <c r="L42" s="109" t="s">
        <v>33</v>
      </c>
      <c r="M42" s="116">
        <v>2023</v>
      </c>
    </row>
    <row r="43" spans="1:15" ht="44.25" customHeight="1">
      <c r="A43" s="16">
        <v>22</v>
      </c>
      <c r="B43" s="46" t="s">
        <v>184</v>
      </c>
      <c r="C43" s="16" t="s">
        <v>434</v>
      </c>
      <c r="D43" s="16" t="s">
        <v>328</v>
      </c>
      <c r="E43" s="40" t="s">
        <v>185</v>
      </c>
      <c r="F43" s="16" t="s">
        <v>37</v>
      </c>
      <c r="G43" s="16">
        <v>240</v>
      </c>
      <c r="H43" s="12">
        <f t="shared" si="2"/>
        <v>157049.28</v>
      </c>
      <c r="I43" s="20"/>
      <c r="J43" s="12"/>
      <c r="K43" s="41">
        <f>G43/$G$58</f>
        <v>3.2817954703018022E-2</v>
      </c>
      <c r="L43" s="109" t="s">
        <v>33</v>
      </c>
      <c r="M43" s="116">
        <v>2023</v>
      </c>
    </row>
    <row r="44" spans="1:15" ht="44.25" customHeight="1">
      <c r="A44" s="23">
        <v>23</v>
      </c>
      <c r="B44" s="46" t="s">
        <v>203</v>
      </c>
      <c r="C44" s="16" t="s">
        <v>434</v>
      </c>
      <c r="D44" s="16" t="s">
        <v>328</v>
      </c>
      <c r="E44" s="40" t="s">
        <v>204</v>
      </c>
      <c r="F44" s="16" t="s">
        <v>50</v>
      </c>
      <c r="G44" s="16">
        <v>360</v>
      </c>
      <c r="H44" s="12">
        <f t="shared" si="2"/>
        <v>235573.92</v>
      </c>
      <c r="I44" s="20"/>
      <c r="J44" s="12"/>
      <c r="K44" s="41">
        <f>G44/$G$58</f>
        <v>4.9226932054527037E-2</v>
      </c>
      <c r="L44" s="109" t="s">
        <v>33</v>
      </c>
      <c r="M44" s="116">
        <v>2023</v>
      </c>
    </row>
    <row r="45" spans="1:15" ht="44.25" customHeight="1">
      <c r="A45" s="47">
        <v>24</v>
      </c>
      <c r="B45" s="16" t="s">
        <v>207</v>
      </c>
      <c r="C45" s="16" t="s">
        <v>434</v>
      </c>
      <c r="D45" s="16" t="s">
        <v>328</v>
      </c>
      <c r="E45" s="48" t="s">
        <v>468</v>
      </c>
      <c r="F45" s="23" t="s">
        <v>25</v>
      </c>
      <c r="G45" s="29">
        <v>100</v>
      </c>
      <c r="H45" s="49">
        <f t="shared" si="2"/>
        <v>65437.200000000004</v>
      </c>
      <c r="I45" s="50"/>
      <c r="J45" s="18"/>
      <c r="K45" s="51">
        <f>G45/$G$58</f>
        <v>1.3674147792924175E-2</v>
      </c>
      <c r="L45" s="110" t="s">
        <v>21</v>
      </c>
      <c r="M45" s="116">
        <v>2023</v>
      </c>
    </row>
    <row r="46" spans="1:15" ht="44.25" customHeight="1">
      <c r="A46" s="52">
        <v>25</v>
      </c>
      <c r="B46" s="46" t="s">
        <v>213</v>
      </c>
      <c r="C46" s="16" t="s">
        <v>434</v>
      </c>
      <c r="D46" s="16" t="s">
        <v>328</v>
      </c>
      <c r="E46" s="54" t="s">
        <v>214</v>
      </c>
      <c r="F46" s="53" t="s">
        <v>50</v>
      </c>
      <c r="G46" s="53">
        <v>200</v>
      </c>
      <c r="H46" s="49">
        <f t="shared" si="2"/>
        <v>130874.40000000001</v>
      </c>
      <c r="I46" s="55"/>
      <c r="J46" s="56"/>
      <c r="K46" s="51">
        <f>G46/$G$58</f>
        <v>2.7348295585848351E-2</v>
      </c>
      <c r="L46" s="111" t="s">
        <v>33</v>
      </c>
      <c r="M46" s="118">
        <v>2024</v>
      </c>
    </row>
    <row r="47" spans="1:15" ht="44.25" customHeight="1">
      <c r="A47" s="53">
        <v>26</v>
      </c>
      <c r="B47" s="79" t="s">
        <v>217</v>
      </c>
      <c r="C47" s="16" t="s">
        <v>434</v>
      </c>
      <c r="D47" s="16" t="s">
        <v>328</v>
      </c>
      <c r="E47" s="54" t="s">
        <v>218</v>
      </c>
      <c r="F47" s="53" t="s">
        <v>89</v>
      </c>
      <c r="G47" s="53">
        <v>150</v>
      </c>
      <c r="H47" s="56">
        <f t="shared" si="2"/>
        <v>98155.8</v>
      </c>
      <c r="I47" s="55"/>
      <c r="J47" s="56"/>
      <c r="K47" s="80">
        <f>G47/$G$58</f>
        <v>2.0511221689386263E-2</v>
      </c>
      <c r="L47" s="111" t="s">
        <v>33</v>
      </c>
      <c r="M47" s="118">
        <v>2024</v>
      </c>
    </row>
    <row r="48" spans="1:15" ht="44.25" customHeight="1">
      <c r="A48" s="16">
        <v>27</v>
      </c>
      <c r="B48" s="46" t="s">
        <v>235</v>
      </c>
      <c r="C48" s="16" t="s">
        <v>434</v>
      </c>
      <c r="D48" s="16" t="s">
        <v>328</v>
      </c>
      <c r="E48" s="40" t="s">
        <v>236</v>
      </c>
      <c r="F48" s="16" t="s">
        <v>238</v>
      </c>
      <c r="G48" s="16">
        <v>100</v>
      </c>
      <c r="H48" s="12">
        <f t="shared" si="2"/>
        <v>65437.200000000004</v>
      </c>
      <c r="I48" s="20"/>
      <c r="J48" s="12"/>
      <c r="K48" s="41">
        <f>G48/$G$58</f>
        <v>1.3674147792924175E-2</v>
      </c>
      <c r="L48" s="109" t="s">
        <v>33</v>
      </c>
      <c r="M48" s="118">
        <v>2024</v>
      </c>
    </row>
    <row r="49" spans="1:13" ht="44.25" customHeight="1">
      <c r="A49" s="16">
        <v>28</v>
      </c>
      <c r="B49" s="46" t="s">
        <v>245</v>
      </c>
      <c r="C49" s="16" t="s">
        <v>434</v>
      </c>
      <c r="D49" s="16" t="s">
        <v>328</v>
      </c>
      <c r="E49" s="40" t="s">
        <v>469</v>
      </c>
      <c r="F49" s="16" t="s">
        <v>174</v>
      </c>
      <c r="G49" s="16">
        <v>200</v>
      </c>
      <c r="H49" s="12">
        <f t="shared" si="2"/>
        <v>130874.40000000001</v>
      </c>
      <c r="I49" s="20"/>
      <c r="J49" s="12"/>
      <c r="K49" s="41">
        <f>G49/$G$58</f>
        <v>2.7348295585848351E-2</v>
      </c>
      <c r="L49" s="109" t="s">
        <v>33</v>
      </c>
      <c r="M49" s="118">
        <v>2024</v>
      </c>
    </row>
    <row r="50" spans="1:13" ht="82.5" customHeight="1">
      <c r="A50" s="23">
        <v>29</v>
      </c>
      <c r="B50" s="79" t="s">
        <v>258</v>
      </c>
      <c r="C50" s="16" t="s">
        <v>434</v>
      </c>
      <c r="D50" s="16" t="s">
        <v>328</v>
      </c>
      <c r="E50" s="98" t="s">
        <v>259</v>
      </c>
      <c r="F50" s="23" t="s">
        <v>37</v>
      </c>
      <c r="G50" s="23">
        <v>200</v>
      </c>
      <c r="H50" s="49">
        <f t="shared" ref="H50:H57" si="3">(8760*G50*(0.45))*0.166</f>
        <v>130874.40000000001</v>
      </c>
      <c r="I50" s="99"/>
      <c r="J50" s="49"/>
      <c r="K50" s="51">
        <f>G50/$G$58</f>
        <v>2.7348295585848351E-2</v>
      </c>
      <c r="L50" s="110" t="s">
        <v>33</v>
      </c>
      <c r="M50" s="120">
        <v>2025</v>
      </c>
    </row>
    <row r="51" spans="1:13" ht="44.25" customHeight="1">
      <c r="A51" s="47">
        <v>30</v>
      </c>
      <c r="B51" s="103" t="s">
        <v>266</v>
      </c>
      <c r="C51" s="16" t="s">
        <v>434</v>
      </c>
      <c r="D51" s="16" t="s">
        <v>328</v>
      </c>
      <c r="E51" s="104" t="s">
        <v>470</v>
      </c>
      <c r="F51" s="47" t="s">
        <v>269</v>
      </c>
      <c r="G51" s="47">
        <v>200</v>
      </c>
      <c r="H51" s="105">
        <f t="shared" si="3"/>
        <v>130874.40000000001</v>
      </c>
      <c r="I51" s="106"/>
      <c r="J51" s="105"/>
      <c r="K51" s="107">
        <f>G51/$G$58</f>
        <v>2.7348295585848351E-2</v>
      </c>
      <c r="L51" s="112" t="s">
        <v>33</v>
      </c>
      <c r="M51" s="120">
        <v>2025</v>
      </c>
    </row>
    <row r="52" spans="1:13" ht="44.25" customHeight="1">
      <c r="A52" s="53">
        <v>31</v>
      </c>
      <c r="B52" s="122" t="s">
        <v>271</v>
      </c>
      <c r="C52" s="16" t="s">
        <v>434</v>
      </c>
      <c r="D52" s="16" t="s">
        <v>328</v>
      </c>
      <c r="E52" s="54" t="s">
        <v>272</v>
      </c>
      <c r="F52" s="53" t="s">
        <v>174</v>
      </c>
      <c r="G52" s="53">
        <v>135</v>
      </c>
      <c r="H52" s="56">
        <f t="shared" si="3"/>
        <v>88340.22</v>
      </c>
      <c r="I52" s="55"/>
      <c r="J52" s="56"/>
      <c r="K52" s="123">
        <f>G52/$G$58</f>
        <v>1.8460099520447637E-2</v>
      </c>
      <c r="L52" s="111" t="s">
        <v>33</v>
      </c>
      <c r="M52" s="124">
        <v>2025</v>
      </c>
    </row>
    <row r="53" spans="1:13" ht="44.25" customHeight="1" thickBot="1">
      <c r="A53" s="53">
        <v>32</v>
      </c>
      <c r="B53" s="122" t="s">
        <v>275</v>
      </c>
      <c r="C53" s="16" t="s">
        <v>434</v>
      </c>
      <c r="D53" s="16" t="s">
        <v>328</v>
      </c>
      <c r="E53" s="54" t="s">
        <v>471</v>
      </c>
      <c r="F53" s="53" t="s">
        <v>472</v>
      </c>
      <c r="G53" s="125">
        <v>350</v>
      </c>
      <c r="H53" s="56">
        <f t="shared" si="3"/>
        <v>229030.2</v>
      </c>
      <c r="I53" s="55"/>
      <c r="J53" s="56"/>
      <c r="K53" s="123">
        <f>G53/$G$58</f>
        <v>4.7859517275234617E-2</v>
      </c>
      <c r="L53" s="176" t="s">
        <v>33</v>
      </c>
      <c r="M53" s="124">
        <v>2025</v>
      </c>
    </row>
    <row r="54" spans="1:13" ht="44.25" customHeight="1">
      <c r="A54" s="29">
        <v>33</v>
      </c>
      <c r="B54" s="122" t="s">
        <v>281</v>
      </c>
      <c r="C54" s="16" t="s">
        <v>434</v>
      </c>
      <c r="D54" s="16" t="s">
        <v>328</v>
      </c>
      <c r="E54" s="54" t="s">
        <v>282</v>
      </c>
      <c r="F54" s="53" t="s">
        <v>284</v>
      </c>
      <c r="G54" s="53">
        <v>200</v>
      </c>
      <c r="H54" s="56">
        <f t="shared" si="3"/>
        <v>130874.40000000001</v>
      </c>
      <c r="I54" s="55"/>
      <c r="J54" s="56"/>
      <c r="K54" s="123">
        <f>G54/$G$58</f>
        <v>2.7348295585848351E-2</v>
      </c>
      <c r="L54" s="176" t="s">
        <v>33</v>
      </c>
      <c r="M54" s="120">
        <v>2025</v>
      </c>
    </row>
    <row r="55" spans="1:13" ht="44.25" customHeight="1">
      <c r="A55" s="29">
        <v>34</v>
      </c>
      <c r="B55" s="121" t="s">
        <v>286</v>
      </c>
      <c r="C55" s="16" t="s">
        <v>434</v>
      </c>
      <c r="D55" s="156" t="s">
        <v>328</v>
      </c>
      <c r="E55" s="104" t="s">
        <v>288</v>
      </c>
      <c r="F55" s="157" t="s">
        <v>284</v>
      </c>
      <c r="G55" s="47">
        <v>79.900000000000006</v>
      </c>
      <c r="H55" s="177">
        <f t="shared" si="3"/>
        <v>52284.322800000002</v>
      </c>
      <c r="I55" s="50"/>
      <c r="J55" s="18"/>
      <c r="K55" s="123">
        <f>G55/$G$58</f>
        <v>1.0925644086546418E-2</v>
      </c>
      <c r="L55" s="176" t="s">
        <v>33</v>
      </c>
      <c r="M55" s="120">
        <v>2025</v>
      </c>
    </row>
    <row r="56" spans="1:13" ht="44.25" customHeight="1">
      <c r="A56" s="29">
        <v>35</v>
      </c>
      <c r="B56" s="149" t="s">
        <v>292</v>
      </c>
      <c r="C56" s="16" t="s">
        <v>434</v>
      </c>
      <c r="D56" s="156" t="s">
        <v>328</v>
      </c>
      <c r="E56" s="104" t="s">
        <v>293</v>
      </c>
      <c r="F56" s="97" t="s">
        <v>105</v>
      </c>
      <c r="G56" s="29">
        <v>100</v>
      </c>
      <c r="H56" s="18">
        <f t="shared" si="3"/>
        <v>65437.200000000004</v>
      </c>
      <c r="I56" s="50"/>
      <c r="J56" s="18"/>
      <c r="K56" s="178">
        <f>G56/$G$58</f>
        <v>1.3674147792924175E-2</v>
      </c>
      <c r="M56" s="179"/>
    </row>
    <row r="57" spans="1:13" ht="44.25" customHeight="1" thickBot="1">
      <c r="A57" s="29">
        <v>36</v>
      </c>
      <c r="B57" s="149" t="s">
        <v>295</v>
      </c>
      <c r="C57" s="16" t="s">
        <v>434</v>
      </c>
      <c r="D57" s="156" t="s">
        <v>338</v>
      </c>
      <c r="E57" s="104"/>
      <c r="F57" s="265" t="s">
        <v>25</v>
      </c>
      <c r="G57" s="29">
        <v>436.6</v>
      </c>
      <c r="H57" s="18">
        <f t="shared" si="3"/>
        <v>285698.81520000001</v>
      </c>
      <c r="I57" s="50"/>
      <c r="J57" s="18"/>
      <c r="K57" s="178">
        <f>G57/$G$58</f>
        <v>5.9701329263906956E-2</v>
      </c>
      <c r="M57" s="179"/>
    </row>
    <row r="58" spans="1:13" ht="15" thickBot="1">
      <c r="A58" s="362" t="s">
        <v>446</v>
      </c>
      <c r="B58" s="363"/>
      <c r="C58" s="363"/>
      <c r="D58" s="363"/>
      <c r="E58" s="364"/>
      <c r="F58" s="365"/>
      <c r="G58" s="155">
        <f>SUM(G22:G57)</f>
        <v>7313.07</v>
      </c>
      <c r="H58" s="126">
        <f>SUM(H22:H57)</f>
        <v>4785468.2420400009</v>
      </c>
      <c r="I58" s="127"/>
      <c r="J58" s="128"/>
      <c r="K58" s="129">
        <f>SUM(K22:K57)</f>
        <v>1.0000000000000004</v>
      </c>
      <c r="L58" s="130" t="s">
        <v>446</v>
      </c>
    </row>
    <row r="61" spans="1:13">
      <c r="J61" s="13" t="s">
        <v>473</v>
      </c>
    </row>
  </sheetData>
  <sheetProtection selectLockedCells="1" selectUnlockedCells="1"/>
  <autoFilter ref="A21:L58" xr:uid="{00000000-0001-0000-0100-000000000000}">
    <filterColumn colId="8" showButton="0"/>
  </autoFilter>
  <mergeCells count="5">
    <mergeCell ref="B8:E8"/>
    <mergeCell ref="B10:E10"/>
    <mergeCell ref="E15:H15"/>
    <mergeCell ref="I21:J21"/>
    <mergeCell ref="A58:F5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FE6DF-AF4A-458F-8CC2-C8BBAFFF13D7}">
  <dimension ref="B1:O9"/>
  <sheetViews>
    <sheetView topLeftCell="B1" workbookViewId="0">
      <selection activeCell="J29" sqref="J29"/>
    </sheetView>
  </sheetViews>
  <sheetFormatPr defaultColWidth="11.28515625" defaultRowHeight="14.1"/>
  <cols>
    <col min="2" max="2" width="15.28515625" customWidth="1"/>
    <col min="8" max="8" width="11.85546875" bestFit="1" customWidth="1"/>
    <col min="9" max="9" width="3.28515625" customWidth="1"/>
    <col min="10" max="10" width="15" customWidth="1"/>
    <col min="15" max="15" width="14" customWidth="1"/>
  </cols>
  <sheetData>
    <row r="1" spans="2:15" ht="32.450000000000003">
      <c r="B1" s="374" t="s">
        <v>474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</row>
    <row r="2" spans="2:15" ht="57" customHeight="1">
      <c r="B2" s="373">
        <f>(SUM(H6,O6))</f>
        <v>58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</row>
    <row r="3" spans="2:15"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</row>
    <row r="4" spans="2:15">
      <c r="B4" s="375" t="s">
        <v>475</v>
      </c>
      <c r="C4" s="375"/>
      <c r="D4" s="375"/>
      <c r="E4" s="375"/>
      <c r="F4" s="375"/>
      <c r="G4" s="375"/>
      <c r="H4" s="377" t="s">
        <v>446</v>
      </c>
      <c r="J4" s="366" t="s">
        <v>476</v>
      </c>
      <c r="K4" s="367"/>
      <c r="L4" s="367"/>
      <c r="M4" s="367"/>
      <c r="N4" s="368"/>
      <c r="O4" s="377" t="s">
        <v>446</v>
      </c>
    </row>
    <row r="5" spans="2:15">
      <c r="B5" s="376"/>
      <c r="C5" s="376"/>
      <c r="D5" s="376"/>
      <c r="E5" s="376"/>
      <c r="F5" s="376"/>
      <c r="G5" s="376"/>
      <c r="H5" s="378"/>
      <c r="J5" s="369"/>
      <c r="K5" s="370"/>
      <c r="L5" s="370"/>
      <c r="M5" s="370"/>
      <c r="N5" s="371"/>
      <c r="O5" s="378"/>
    </row>
    <row r="6" spans="2:15">
      <c r="B6" s="71" t="s">
        <v>477</v>
      </c>
      <c r="C6" s="71">
        <v>2018</v>
      </c>
      <c r="D6" s="71">
        <v>2019</v>
      </c>
      <c r="E6" s="71">
        <v>2020</v>
      </c>
      <c r="F6" s="72">
        <v>2021</v>
      </c>
      <c r="G6" s="72">
        <v>2022</v>
      </c>
      <c r="H6" s="379">
        <v>21</v>
      </c>
      <c r="J6" s="67" t="s">
        <v>477</v>
      </c>
      <c r="K6" s="67">
        <v>2022</v>
      </c>
      <c r="L6" s="67">
        <v>2023</v>
      </c>
      <c r="M6" s="67">
        <v>2024</v>
      </c>
      <c r="N6" s="67">
        <v>2025</v>
      </c>
      <c r="O6" s="372">
        <f>(SUM(K7,K8,K9,L7,L8,L9,M7,M8,M9,N7:N9))</f>
        <v>37</v>
      </c>
    </row>
    <row r="7" spans="2:15">
      <c r="B7" s="73" t="s">
        <v>21</v>
      </c>
      <c r="C7" s="74">
        <v>1</v>
      </c>
      <c r="D7" s="74">
        <v>1</v>
      </c>
      <c r="E7" s="74">
        <v>1</v>
      </c>
      <c r="F7" s="74">
        <v>1</v>
      </c>
      <c r="G7" s="74">
        <v>1</v>
      </c>
      <c r="H7" s="379"/>
      <c r="J7" s="68" t="s">
        <v>21</v>
      </c>
      <c r="K7" s="64">
        <v>1</v>
      </c>
      <c r="L7" s="64">
        <v>1</v>
      </c>
      <c r="M7" s="64">
        <v>0</v>
      </c>
      <c r="N7" s="64">
        <v>1</v>
      </c>
      <c r="O7" s="372"/>
    </row>
    <row r="8" spans="2:15">
      <c r="B8" s="75" t="s">
        <v>33</v>
      </c>
      <c r="C8" s="76">
        <v>0</v>
      </c>
      <c r="D8" s="76">
        <v>3</v>
      </c>
      <c r="E8" s="76">
        <v>0</v>
      </c>
      <c r="F8" s="76">
        <v>5</v>
      </c>
      <c r="G8" s="76">
        <v>2</v>
      </c>
      <c r="H8" s="379"/>
      <c r="J8" s="69" t="s">
        <v>33</v>
      </c>
      <c r="K8" s="65">
        <v>4</v>
      </c>
      <c r="L8" s="65">
        <v>3</v>
      </c>
      <c r="M8" s="65">
        <v>4</v>
      </c>
      <c r="N8" s="65">
        <v>7</v>
      </c>
      <c r="O8" s="372"/>
    </row>
    <row r="9" spans="2:15">
      <c r="B9" s="77" t="s">
        <v>478</v>
      </c>
      <c r="C9" s="78">
        <v>0</v>
      </c>
      <c r="D9" s="78">
        <v>0</v>
      </c>
      <c r="E9" s="78">
        <v>0</v>
      </c>
      <c r="F9" s="78">
        <v>3</v>
      </c>
      <c r="G9" s="78">
        <v>3</v>
      </c>
      <c r="H9" s="379"/>
      <c r="J9" s="70" t="s">
        <v>478</v>
      </c>
      <c r="K9" s="66">
        <v>2</v>
      </c>
      <c r="L9" s="66">
        <v>6</v>
      </c>
      <c r="M9" s="66">
        <v>4</v>
      </c>
      <c r="N9" s="66">
        <v>4</v>
      </c>
      <c r="O9" s="372"/>
    </row>
  </sheetData>
  <mergeCells count="8">
    <mergeCell ref="J4:N5"/>
    <mergeCell ref="O6:O9"/>
    <mergeCell ref="B2:O3"/>
    <mergeCell ref="B1:O1"/>
    <mergeCell ref="B4:G5"/>
    <mergeCell ref="H4:H5"/>
    <mergeCell ref="H6:H9"/>
    <mergeCell ref="O4:O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891B3-A575-4063-A402-1FFB79804E4F}">
  <sheetPr>
    <tabColor rgb="FFFFC000"/>
  </sheetPr>
  <dimension ref="A1:P29"/>
  <sheetViews>
    <sheetView workbookViewId="0">
      <selection activeCell="C1" sqref="C1"/>
    </sheetView>
  </sheetViews>
  <sheetFormatPr defaultColWidth="21.42578125" defaultRowHeight="12.6"/>
  <cols>
    <col min="1" max="1" width="7" style="253" customWidth="1"/>
    <col min="2" max="2" width="18.28515625" style="253" hidden="1" customWidth="1"/>
    <col min="3" max="3" width="49.28515625" style="253" customWidth="1"/>
    <col min="4" max="4" width="0" style="253" hidden="1" customWidth="1"/>
    <col min="5" max="16384" width="21.42578125" style="253"/>
  </cols>
  <sheetData>
    <row r="1" spans="1:16" ht="12.95">
      <c r="A1" s="241" t="s">
        <v>0</v>
      </c>
      <c r="B1" s="242" t="s">
        <v>2</v>
      </c>
      <c r="C1" s="242" t="s">
        <v>3</v>
      </c>
      <c r="D1" s="242" t="s">
        <v>4</v>
      </c>
      <c r="E1" s="242" t="s">
        <v>5</v>
      </c>
      <c r="F1" s="242" t="s">
        <v>6</v>
      </c>
      <c r="G1" s="242" t="s">
        <v>7</v>
      </c>
      <c r="H1" s="242" t="s">
        <v>8</v>
      </c>
      <c r="I1" s="242" t="s">
        <v>9</v>
      </c>
      <c r="J1" s="242" t="s">
        <v>10</v>
      </c>
      <c r="K1" s="243" t="s">
        <v>11</v>
      </c>
      <c r="L1" s="243" t="s">
        <v>12</v>
      </c>
      <c r="M1" s="243" t="s">
        <v>13</v>
      </c>
      <c r="N1" s="242" t="s">
        <v>14</v>
      </c>
      <c r="O1" s="242" t="s">
        <v>15</v>
      </c>
      <c r="P1" s="242" t="s">
        <v>16</v>
      </c>
    </row>
    <row r="2" spans="1:16" ht="24.95">
      <c r="A2" s="180">
        <v>1</v>
      </c>
      <c r="B2" s="245" t="s">
        <v>34</v>
      </c>
      <c r="C2" s="244" t="s">
        <v>479</v>
      </c>
      <c r="D2" s="245" t="s">
        <v>36</v>
      </c>
      <c r="E2" s="245" t="s">
        <v>37</v>
      </c>
      <c r="F2" s="245" t="s">
        <v>38</v>
      </c>
      <c r="G2" s="254">
        <v>43370</v>
      </c>
      <c r="H2" s="245">
        <v>344</v>
      </c>
      <c r="I2" s="254">
        <v>43536</v>
      </c>
      <c r="J2" s="245">
        <v>100.4</v>
      </c>
      <c r="K2" s="255">
        <v>156.61000000000001</v>
      </c>
      <c r="L2" s="249">
        <v>1.56</v>
      </c>
      <c r="M2" s="255" t="s">
        <v>27</v>
      </c>
      <c r="N2" s="245">
        <v>65699</v>
      </c>
      <c r="O2" s="245" t="s">
        <v>28</v>
      </c>
      <c r="P2" s="246" t="s">
        <v>39</v>
      </c>
    </row>
    <row r="3" spans="1:16" ht="24.95">
      <c r="A3" s="180">
        <v>2</v>
      </c>
      <c r="B3" s="245" t="s">
        <v>47</v>
      </c>
      <c r="C3" s="244" t="s">
        <v>480</v>
      </c>
      <c r="D3" s="245" t="s">
        <v>49</v>
      </c>
      <c r="E3" s="245" t="s">
        <v>50</v>
      </c>
      <c r="F3" s="245" t="s">
        <v>51</v>
      </c>
      <c r="G3" s="254">
        <v>43251</v>
      </c>
      <c r="H3" s="245">
        <v>1786</v>
      </c>
      <c r="I3" s="254">
        <v>43713</v>
      </c>
      <c r="J3" s="245">
        <v>100.5</v>
      </c>
      <c r="K3" s="256">
        <v>181.61799999999999</v>
      </c>
      <c r="L3" s="249">
        <v>1.81</v>
      </c>
      <c r="M3" s="255" t="s">
        <v>27</v>
      </c>
      <c r="N3" s="245">
        <v>65764</v>
      </c>
      <c r="O3" s="245" t="s">
        <v>52</v>
      </c>
      <c r="P3" s="246" t="s">
        <v>29</v>
      </c>
    </row>
    <row r="4" spans="1:16" ht="24.95">
      <c r="A4" s="180">
        <v>3</v>
      </c>
      <c r="B4" s="245" t="s">
        <v>54</v>
      </c>
      <c r="C4" s="244" t="s">
        <v>481</v>
      </c>
      <c r="D4" s="245" t="s">
        <v>56</v>
      </c>
      <c r="E4" s="245" t="s">
        <v>37</v>
      </c>
      <c r="F4" s="245" t="s">
        <v>57</v>
      </c>
      <c r="G4" s="254">
        <v>43594</v>
      </c>
      <c r="H4" s="245">
        <v>2200</v>
      </c>
      <c r="I4" s="254">
        <v>43775</v>
      </c>
      <c r="J4" s="245">
        <v>150</v>
      </c>
      <c r="K4" s="255">
        <v>388.59</v>
      </c>
      <c r="L4" s="249">
        <v>2.59</v>
      </c>
      <c r="M4" s="255">
        <v>1.43</v>
      </c>
      <c r="N4" s="245">
        <v>98156</v>
      </c>
      <c r="O4" s="245" t="s">
        <v>28</v>
      </c>
      <c r="P4" s="246" t="s">
        <v>58</v>
      </c>
    </row>
    <row r="5" spans="1:16" ht="24.95">
      <c r="A5" s="180">
        <v>4</v>
      </c>
      <c r="B5" s="244" t="s">
        <v>64</v>
      </c>
      <c r="C5" s="244" t="s">
        <v>482</v>
      </c>
      <c r="D5" s="244" t="s">
        <v>66</v>
      </c>
      <c r="E5" s="245" t="s">
        <v>67</v>
      </c>
      <c r="F5" s="244" t="s">
        <v>68</v>
      </c>
      <c r="G5" s="250">
        <v>44112</v>
      </c>
      <c r="H5" s="244">
        <v>981</v>
      </c>
      <c r="I5" s="250">
        <v>44355</v>
      </c>
      <c r="J5" s="245">
        <v>400</v>
      </c>
      <c r="K5" s="257">
        <v>1272.76</v>
      </c>
      <c r="L5" s="249">
        <v>3.18</v>
      </c>
      <c r="M5" s="255" t="s">
        <v>69</v>
      </c>
      <c r="N5" s="245">
        <v>261749</v>
      </c>
      <c r="O5" s="245" t="s">
        <v>28</v>
      </c>
      <c r="P5" s="246" t="s">
        <v>39</v>
      </c>
    </row>
    <row r="6" spans="1:16" ht="24.95">
      <c r="A6" s="180">
        <v>5</v>
      </c>
      <c r="B6" s="244" t="s">
        <v>71</v>
      </c>
      <c r="C6" s="244" t="s">
        <v>72</v>
      </c>
      <c r="D6" s="244" t="s">
        <v>73</v>
      </c>
      <c r="E6" s="244" t="s">
        <v>37</v>
      </c>
      <c r="F6" s="244" t="s">
        <v>38</v>
      </c>
      <c r="G6" s="250">
        <v>44251</v>
      </c>
      <c r="H6" s="244">
        <v>1616</v>
      </c>
      <c r="I6" s="250">
        <v>44357</v>
      </c>
      <c r="J6" s="245">
        <v>101</v>
      </c>
      <c r="K6" s="257" t="s">
        <v>74</v>
      </c>
      <c r="L6" s="249">
        <v>3.22</v>
      </c>
      <c r="M6" s="255" t="s">
        <v>27</v>
      </c>
      <c r="N6" s="245">
        <v>66092</v>
      </c>
      <c r="O6" s="245" t="s">
        <v>28</v>
      </c>
      <c r="P6" s="246" t="s">
        <v>29</v>
      </c>
    </row>
    <row r="7" spans="1:16" ht="24.95">
      <c r="A7" s="180">
        <v>6</v>
      </c>
      <c r="B7" s="244" t="s">
        <v>75</v>
      </c>
      <c r="C7" s="244" t="s">
        <v>483</v>
      </c>
      <c r="D7" s="244" t="s">
        <v>77</v>
      </c>
      <c r="E7" s="245" t="s">
        <v>67</v>
      </c>
      <c r="F7" s="244" t="s">
        <v>78</v>
      </c>
      <c r="G7" s="250">
        <v>44147</v>
      </c>
      <c r="H7" s="244">
        <v>1270</v>
      </c>
      <c r="I7" s="250">
        <v>44396</v>
      </c>
      <c r="J7" s="245">
        <v>199.5</v>
      </c>
      <c r="K7" s="255" t="s">
        <v>79</v>
      </c>
      <c r="L7" s="249">
        <v>2.08</v>
      </c>
      <c r="M7" s="255" t="s">
        <v>80</v>
      </c>
      <c r="N7" s="245">
        <v>130547</v>
      </c>
      <c r="O7" s="245" t="s">
        <v>28</v>
      </c>
      <c r="P7" s="246" t="s">
        <v>39</v>
      </c>
    </row>
    <row r="8" spans="1:16" ht="24.95">
      <c r="A8" s="180">
        <v>7</v>
      </c>
      <c r="B8" s="244" t="s">
        <v>86</v>
      </c>
      <c r="C8" s="244" t="s">
        <v>87</v>
      </c>
      <c r="D8" s="244" t="s">
        <v>88</v>
      </c>
      <c r="E8" s="244" t="s">
        <v>89</v>
      </c>
      <c r="F8" s="244" t="s">
        <v>90</v>
      </c>
      <c r="G8" s="250">
        <v>44246</v>
      </c>
      <c r="H8" s="244">
        <v>1576</v>
      </c>
      <c r="I8" s="250">
        <v>44445</v>
      </c>
      <c r="J8" s="245">
        <v>121.3</v>
      </c>
      <c r="K8" s="257">
        <v>216.16</v>
      </c>
      <c r="L8" s="249">
        <v>1.78</v>
      </c>
      <c r="M8" s="255" t="s">
        <v>27</v>
      </c>
      <c r="N8" s="245">
        <v>79356</v>
      </c>
      <c r="O8" s="245" t="s">
        <v>91</v>
      </c>
      <c r="P8" s="246" t="s">
        <v>58</v>
      </c>
    </row>
    <row r="9" spans="1:16" ht="24.95">
      <c r="A9" s="180">
        <v>8</v>
      </c>
      <c r="B9" s="244" t="s">
        <v>98</v>
      </c>
      <c r="C9" s="244" t="s">
        <v>484</v>
      </c>
      <c r="D9" s="244" t="s">
        <v>100</v>
      </c>
      <c r="E9" s="244" t="s">
        <v>25</v>
      </c>
      <c r="F9" s="244" t="s">
        <v>101</v>
      </c>
      <c r="G9" s="250">
        <v>44330</v>
      </c>
      <c r="H9" s="244">
        <v>2153</v>
      </c>
      <c r="I9" s="250">
        <v>44530</v>
      </c>
      <c r="J9" s="245">
        <v>168</v>
      </c>
      <c r="K9" s="255">
        <v>287.61</v>
      </c>
      <c r="L9" s="249">
        <v>1.71</v>
      </c>
      <c r="M9" s="255" t="s">
        <v>27</v>
      </c>
      <c r="N9" s="245">
        <v>109934</v>
      </c>
      <c r="O9" s="245" t="s">
        <v>28</v>
      </c>
      <c r="P9" s="246" t="s">
        <v>29</v>
      </c>
    </row>
    <row r="10" spans="1:16" ht="37.5">
      <c r="A10" s="180">
        <v>9</v>
      </c>
      <c r="B10" s="244" t="s">
        <v>110</v>
      </c>
      <c r="C10" s="244" t="s">
        <v>485</v>
      </c>
      <c r="D10" s="244" t="s">
        <v>112</v>
      </c>
      <c r="E10" s="244" t="s">
        <v>105</v>
      </c>
      <c r="F10" s="244" t="s">
        <v>113</v>
      </c>
      <c r="G10" s="250">
        <v>44271</v>
      </c>
      <c r="H10" s="244">
        <v>231</v>
      </c>
      <c r="I10" s="250">
        <v>44580</v>
      </c>
      <c r="J10" s="245">
        <v>100</v>
      </c>
      <c r="K10" s="255" t="s">
        <v>114</v>
      </c>
      <c r="L10" s="249">
        <v>1.41</v>
      </c>
      <c r="M10" s="255" t="s">
        <v>27</v>
      </c>
      <c r="N10" s="245">
        <v>65437</v>
      </c>
      <c r="O10" s="245" t="s">
        <v>91</v>
      </c>
      <c r="P10" s="246" t="s">
        <v>39</v>
      </c>
    </row>
    <row r="11" spans="1:16" ht="24.95">
      <c r="A11" s="180">
        <v>10</v>
      </c>
      <c r="B11" s="244" t="s">
        <v>132</v>
      </c>
      <c r="C11" s="244" t="s">
        <v>486</v>
      </c>
      <c r="D11" s="244" t="s">
        <v>134</v>
      </c>
      <c r="E11" s="244" t="s">
        <v>105</v>
      </c>
      <c r="F11" s="244" t="s">
        <v>135</v>
      </c>
      <c r="G11" s="250">
        <v>44566</v>
      </c>
      <c r="H11" s="244">
        <v>1543</v>
      </c>
      <c r="I11" s="250">
        <v>44757</v>
      </c>
      <c r="J11" s="245">
        <v>160</v>
      </c>
      <c r="K11" s="258" t="s">
        <v>136</v>
      </c>
      <c r="L11" s="249">
        <v>1.84</v>
      </c>
      <c r="M11" s="255">
        <v>13.1</v>
      </c>
      <c r="N11" s="245">
        <v>104700</v>
      </c>
      <c r="O11" s="245" t="s">
        <v>91</v>
      </c>
      <c r="P11" s="246" t="s">
        <v>39</v>
      </c>
    </row>
    <row r="12" spans="1:16" ht="24.95">
      <c r="A12" s="180">
        <v>11</v>
      </c>
      <c r="B12" s="244" t="s">
        <v>147</v>
      </c>
      <c r="C12" s="244" t="s">
        <v>487</v>
      </c>
      <c r="D12" s="244" t="s">
        <v>149</v>
      </c>
      <c r="E12" s="244" t="s">
        <v>50</v>
      </c>
      <c r="F12" s="244" t="s">
        <v>150</v>
      </c>
      <c r="G12" s="250">
        <v>44438</v>
      </c>
      <c r="H12" s="244">
        <v>1868</v>
      </c>
      <c r="I12" s="250">
        <v>44804</v>
      </c>
      <c r="J12" s="245">
        <v>200</v>
      </c>
      <c r="K12" s="255">
        <v>366.06</v>
      </c>
      <c r="L12" s="249">
        <v>1.83</v>
      </c>
      <c r="M12" s="255" t="s">
        <v>27</v>
      </c>
      <c r="N12" s="245">
        <v>130874</v>
      </c>
      <c r="O12" s="245" t="s">
        <v>52</v>
      </c>
      <c r="P12" s="246" t="s">
        <v>29</v>
      </c>
    </row>
    <row r="13" spans="1:16" ht="24.95">
      <c r="A13" s="180">
        <v>12</v>
      </c>
      <c r="B13" s="244" t="s">
        <v>151</v>
      </c>
      <c r="C13" s="244" t="s">
        <v>488</v>
      </c>
      <c r="D13" s="244" t="s">
        <v>153</v>
      </c>
      <c r="E13" s="244" t="s">
        <v>154</v>
      </c>
      <c r="F13" s="244" t="s">
        <v>155</v>
      </c>
      <c r="G13" s="250">
        <v>44609</v>
      </c>
      <c r="H13" s="244">
        <v>1903</v>
      </c>
      <c r="I13" s="250">
        <v>44811</v>
      </c>
      <c r="J13" s="245">
        <v>300</v>
      </c>
      <c r="K13" s="255">
        <v>430.83</v>
      </c>
      <c r="L13" s="259">
        <v>1.2</v>
      </c>
      <c r="M13" s="255">
        <v>0.49</v>
      </c>
      <c r="N13" s="245">
        <v>196312</v>
      </c>
      <c r="O13" s="245" t="s">
        <v>91</v>
      </c>
      <c r="P13" s="246" t="s">
        <v>39</v>
      </c>
    </row>
    <row r="14" spans="1:16" ht="12.95">
      <c r="A14" s="180">
        <v>13</v>
      </c>
      <c r="B14" s="244" t="s">
        <v>163</v>
      </c>
      <c r="C14" s="244" t="s">
        <v>489</v>
      </c>
      <c r="D14" s="244" t="s">
        <v>165</v>
      </c>
      <c r="E14" s="245" t="s">
        <v>67</v>
      </c>
      <c r="F14" s="244" t="s">
        <v>68</v>
      </c>
      <c r="G14" s="250">
        <v>44676</v>
      </c>
      <c r="H14" s="244">
        <v>2627</v>
      </c>
      <c r="I14" s="250">
        <v>44867</v>
      </c>
      <c r="J14" s="245">
        <v>200</v>
      </c>
      <c r="K14" s="255">
        <v>688.3</v>
      </c>
      <c r="L14" s="249">
        <v>3.44</v>
      </c>
      <c r="M14" s="255">
        <v>5.92</v>
      </c>
      <c r="N14" s="245">
        <v>130874</v>
      </c>
      <c r="O14" s="245" t="s">
        <v>28</v>
      </c>
      <c r="P14" s="246" t="s">
        <v>39</v>
      </c>
    </row>
    <row r="15" spans="1:16" ht="24.95">
      <c r="A15" s="180">
        <v>14</v>
      </c>
      <c r="B15" s="244" t="s">
        <v>166</v>
      </c>
      <c r="C15" s="244" t="s">
        <v>490</v>
      </c>
      <c r="D15" s="244" t="s">
        <v>168</v>
      </c>
      <c r="E15" s="244" t="s">
        <v>169</v>
      </c>
      <c r="F15" s="244" t="s">
        <v>170</v>
      </c>
      <c r="G15" s="250">
        <v>44687</v>
      </c>
      <c r="H15" s="244">
        <v>2688</v>
      </c>
      <c r="I15" s="250">
        <v>44874</v>
      </c>
      <c r="J15" s="245">
        <v>100</v>
      </c>
      <c r="K15" s="255">
        <v>226.95</v>
      </c>
      <c r="L15" s="249">
        <v>2.27</v>
      </c>
      <c r="M15" s="255">
        <v>1.96</v>
      </c>
      <c r="N15" s="245">
        <v>65437</v>
      </c>
      <c r="O15" s="245" t="s">
        <v>28</v>
      </c>
      <c r="P15" s="246" t="s">
        <v>29</v>
      </c>
    </row>
    <row r="16" spans="1:16" ht="12.95">
      <c r="A16" s="180">
        <v>15</v>
      </c>
      <c r="B16" s="244" t="s">
        <v>180</v>
      </c>
      <c r="C16" s="244" t="s">
        <v>491</v>
      </c>
      <c r="D16" s="244" t="s">
        <v>182</v>
      </c>
      <c r="E16" s="244" t="s">
        <v>154</v>
      </c>
      <c r="F16" s="244" t="s">
        <v>183</v>
      </c>
      <c r="G16" s="250">
        <v>44785</v>
      </c>
      <c r="H16" s="244">
        <v>333</v>
      </c>
      <c r="I16" s="250">
        <v>44980</v>
      </c>
      <c r="J16" s="245">
        <v>100</v>
      </c>
      <c r="K16" s="255">
        <v>288.69</v>
      </c>
      <c r="L16" s="249">
        <v>2.27</v>
      </c>
      <c r="M16" s="255" t="s">
        <v>27</v>
      </c>
      <c r="N16" s="245">
        <v>65437</v>
      </c>
      <c r="O16" s="245" t="s">
        <v>91</v>
      </c>
      <c r="P16" s="246" t="s">
        <v>29</v>
      </c>
    </row>
    <row r="17" spans="1:16" ht="24.95">
      <c r="A17" s="180">
        <v>16</v>
      </c>
      <c r="B17" s="244" t="s">
        <v>184</v>
      </c>
      <c r="C17" s="244" t="s">
        <v>492</v>
      </c>
      <c r="D17" s="244" t="s">
        <v>186</v>
      </c>
      <c r="E17" s="244" t="s">
        <v>37</v>
      </c>
      <c r="F17" s="244" t="s">
        <v>187</v>
      </c>
      <c r="G17" s="250">
        <v>44792</v>
      </c>
      <c r="H17" s="244">
        <v>559</v>
      </c>
      <c r="I17" s="250">
        <v>45002</v>
      </c>
      <c r="J17" s="245">
        <v>240</v>
      </c>
      <c r="K17" s="255">
        <v>579.79999999999995</v>
      </c>
      <c r="L17" s="249">
        <v>2.42</v>
      </c>
      <c r="M17" s="255">
        <v>2.4300000000000002</v>
      </c>
      <c r="N17" s="245">
        <v>157049</v>
      </c>
      <c r="O17" s="245" t="s">
        <v>28</v>
      </c>
      <c r="P17" s="246" t="s">
        <v>39</v>
      </c>
    </row>
    <row r="18" spans="1:16" ht="24.95">
      <c r="A18" s="180">
        <v>17</v>
      </c>
      <c r="B18" s="244" t="s">
        <v>203</v>
      </c>
      <c r="C18" s="244" t="s">
        <v>204</v>
      </c>
      <c r="D18" s="244" t="s">
        <v>205</v>
      </c>
      <c r="E18" s="244" t="s">
        <v>50</v>
      </c>
      <c r="F18" s="244" t="s">
        <v>206</v>
      </c>
      <c r="G18" s="250">
        <v>44931</v>
      </c>
      <c r="H18" s="244">
        <v>1639</v>
      </c>
      <c r="I18" s="250">
        <v>45138</v>
      </c>
      <c r="J18" s="245">
        <v>360</v>
      </c>
      <c r="K18" s="255">
        <v>790.12</v>
      </c>
      <c r="L18" s="249">
        <v>2.19</v>
      </c>
      <c r="M18" s="255" t="s">
        <v>27</v>
      </c>
      <c r="N18" s="245">
        <v>235574</v>
      </c>
      <c r="O18" s="245" t="s">
        <v>52</v>
      </c>
      <c r="P18" s="246" t="s">
        <v>29</v>
      </c>
    </row>
    <row r="19" spans="1:16" ht="12.95">
      <c r="A19" s="180">
        <v>18</v>
      </c>
      <c r="B19" s="244" t="s">
        <v>213</v>
      </c>
      <c r="C19" s="244" t="s">
        <v>493</v>
      </c>
      <c r="D19" s="244" t="s">
        <v>215</v>
      </c>
      <c r="E19" s="244" t="s">
        <v>50</v>
      </c>
      <c r="F19" s="244" t="s">
        <v>216</v>
      </c>
      <c r="G19" s="250">
        <v>45181</v>
      </c>
      <c r="H19" s="244">
        <v>538</v>
      </c>
      <c r="I19" s="250">
        <v>45384</v>
      </c>
      <c r="J19" s="245">
        <v>200</v>
      </c>
      <c r="K19" s="255">
        <v>383.64</v>
      </c>
      <c r="L19" s="249">
        <v>1.91</v>
      </c>
      <c r="M19" s="255" t="s">
        <v>27</v>
      </c>
      <c r="N19" s="245">
        <v>130874</v>
      </c>
      <c r="O19" s="245" t="s">
        <v>52</v>
      </c>
      <c r="P19" s="246" t="s">
        <v>29</v>
      </c>
    </row>
    <row r="20" spans="1:16" ht="24.95">
      <c r="A20" s="180">
        <v>19</v>
      </c>
      <c r="B20" s="245" t="s">
        <v>217</v>
      </c>
      <c r="C20" s="244" t="s">
        <v>494</v>
      </c>
      <c r="D20" s="245" t="s">
        <v>219</v>
      </c>
      <c r="E20" s="245" t="s">
        <v>89</v>
      </c>
      <c r="F20" s="245" t="s">
        <v>90</v>
      </c>
      <c r="G20" s="254">
        <v>45184</v>
      </c>
      <c r="H20" s="245">
        <v>612</v>
      </c>
      <c r="I20" s="254">
        <v>45392</v>
      </c>
      <c r="J20" s="245">
        <v>150</v>
      </c>
      <c r="K20" s="255">
        <v>331.35</v>
      </c>
      <c r="L20" s="249">
        <v>2.2000000000000002</v>
      </c>
      <c r="M20" s="255" t="s">
        <v>27</v>
      </c>
      <c r="N20" s="245">
        <v>98156</v>
      </c>
      <c r="O20" s="245" t="s">
        <v>91</v>
      </c>
      <c r="P20" s="246" t="s">
        <v>29</v>
      </c>
    </row>
    <row r="21" spans="1:16" ht="24.95">
      <c r="A21" s="180">
        <v>20</v>
      </c>
      <c r="B21" s="245" t="s">
        <v>235</v>
      </c>
      <c r="C21" s="244" t="s">
        <v>495</v>
      </c>
      <c r="D21" s="245" t="s">
        <v>237</v>
      </c>
      <c r="E21" s="245" t="s">
        <v>238</v>
      </c>
      <c r="F21" s="245" t="s">
        <v>239</v>
      </c>
      <c r="G21" s="247">
        <v>45363</v>
      </c>
      <c r="H21" s="248">
        <v>2163</v>
      </c>
      <c r="I21" s="254">
        <v>45565</v>
      </c>
      <c r="J21" s="245">
        <v>100</v>
      </c>
      <c r="K21" s="255">
        <v>150.52000000000001</v>
      </c>
      <c r="L21" s="255">
        <v>0.66</v>
      </c>
      <c r="M21" s="255" t="s">
        <v>27</v>
      </c>
      <c r="N21" s="245">
        <v>65437</v>
      </c>
      <c r="O21" s="245" t="s">
        <v>146</v>
      </c>
      <c r="P21" s="246" t="s">
        <v>29</v>
      </c>
    </row>
    <row r="22" spans="1:16" ht="24.95">
      <c r="A22" s="180">
        <v>21</v>
      </c>
      <c r="B22" s="244" t="s">
        <v>245</v>
      </c>
      <c r="C22" s="244" t="s">
        <v>496</v>
      </c>
      <c r="D22" s="244" t="s">
        <v>247</v>
      </c>
      <c r="E22" s="244" t="s">
        <v>174</v>
      </c>
      <c r="F22" s="244" t="s">
        <v>248</v>
      </c>
      <c r="G22" s="250">
        <v>45338</v>
      </c>
      <c r="H22" s="244">
        <v>2772</v>
      </c>
      <c r="I22" s="250">
        <v>45639</v>
      </c>
      <c r="J22" s="245">
        <v>200</v>
      </c>
      <c r="K22" s="255">
        <v>833.79</v>
      </c>
      <c r="L22" s="249">
        <v>4.0999999999999996</v>
      </c>
      <c r="M22" s="255" t="s">
        <v>27</v>
      </c>
      <c r="N22" s="245">
        <v>130874</v>
      </c>
      <c r="O22" s="245" t="s">
        <v>146</v>
      </c>
      <c r="P22" s="246" t="s">
        <v>29</v>
      </c>
    </row>
    <row r="23" spans="1:16" ht="37.5">
      <c r="A23" s="180">
        <v>22</v>
      </c>
      <c r="B23" s="244" t="s">
        <v>258</v>
      </c>
      <c r="C23" s="244" t="s">
        <v>497</v>
      </c>
      <c r="D23" s="244" t="s">
        <v>260</v>
      </c>
      <c r="E23" s="244" t="s">
        <v>37</v>
      </c>
      <c r="F23" s="244" t="s">
        <v>261</v>
      </c>
      <c r="G23" s="250">
        <v>45499</v>
      </c>
      <c r="H23" s="244">
        <v>5926</v>
      </c>
      <c r="I23" s="250">
        <v>45699</v>
      </c>
      <c r="J23" s="245">
        <v>200</v>
      </c>
      <c r="K23" s="255">
        <v>537.572</v>
      </c>
      <c r="L23" s="249">
        <v>0.37</v>
      </c>
      <c r="M23" s="255" t="s">
        <v>27</v>
      </c>
      <c r="N23" s="245">
        <v>130.874</v>
      </c>
      <c r="O23" s="245" t="s">
        <v>28</v>
      </c>
      <c r="P23" s="246" t="s">
        <v>29</v>
      </c>
    </row>
    <row r="24" spans="1:16" ht="24.95">
      <c r="A24" s="240">
        <v>23</v>
      </c>
      <c r="B24" s="244" t="s">
        <v>266</v>
      </c>
      <c r="C24" s="244" t="s">
        <v>498</v>
      </c>
      <c r="D24" s="244" t="s">
        <v>268</v>
      </c>
      <c r="E24" s="244" t="s">
        <v>269</v>
      </c>
      <c r="F24" s="244" t="s">
        <v>270</v>
      </c>
      <c r="G24" s="250">
        <v>45531</v>
      </c>
      <c r="H24" s="244">
        <v>446</v>
      </c>
      <c r="I24" s="250">
        <v>45728</v>
      </c>
      <c r="J24" s="245">
        <v>200</v>
      </c>
      <c r="K24" s="255">
        <v>112.9</v>
      </c>
      <c r="L24" s="249">
        <v>1.77</v>
      </c>
      <c r="M24" s="255" t="s">
        <v>27</v>
      </c>
      <c r="N24" s="245">
        <v>130.84</v>
      </c>
      <c r="O24" s="245" t="s">
        <v>28</v>
      </c>
      <c r="P24" s="246" t="s">
        <v>29</v>
      </c>
    </row>
    <row r="25" spans="1:16" ht="37.5">
      <c r="A25" s="180">
        <v>24</v>
      </c>
      <c r="B25" s="244" t="s">
        <v>271</v>
      </c>
      <c r="C25" s="244" t="s">
        <v>272</v>
      </c>
      <c r="D25" s="244" t="s">
        <v>273</v>
      </c>
      <c r="E25" s="244" t="s">
        <v>174</v>
      </c>
      <c r="F25" s="244" t="s">
        <v>274</v>
      </c>
      <c r="G25" s="250">
        <v>45475</v>
      </c>
      <c r="H25" s="244">
        <v>5053</v>
      </c>
      <c r="I25" s="250">
        <v>45737</v>
      </c>
      <c r="J25" s="245">
        <v>135</v>
      </c>
      <c r="K25" s="255">
        <v>516.63</v>
      </c>
      <c r="L25" s="249">
        <v>0.26</v>
      </c>
      <c r="M25" s="255">
        <v>7.39</v>
      </c>
      <c r="N25" s="245">
        <v>88.34</v>
      </c>
      <c r="O25" s="245" t="s">
        <v>146</v>
      </c>
      <c r="P25" s="246" t="s">
        <v>29</v>
      </c>
    </row>
    <row r="26" spans="1:16" ht="24.95">
      <c r="A26" s="180">
        <v>25</v>
      </c>
      <c r="B26" s="244" t="s">
        <v>275</v>
      </c>
      <c r="C26" s="244" t="s">
        <v>499</v>
      </c>
      <c r="D26" s="244" t="s">
        <v>277</v>
      </c>
      <c r="E26" s="244" t="s">
        <v>278</v>
      </c>
      <c r="F26" s="244" t="s">
        <v>279</v>
      </c>
      <c r="G26" s="250">
        <v>45286</v>
      </c>
      <c r="H26" s="244">
        <v>720</v>
      </c>
      <c r="I26" s="250">
        <v>45762</v>
      </c>
      <c r="J26" s="245">
        <v>350</v>
      </c>
      <c r="K26" s="255">
        <v>753.77</v>
      </c>
      <c r="L26" s="249">
        <v>0.46</v>
      </c>
      <c r="M26" s="255" t="s">
        <v>27</v>
      </c>
      <c r="N26" s="245">
        <v>229.03</v>
      </c>
      <c r="O26" s="245" t="s">
        <v>146</v>
      </c>
      <c r="P26" s="246" t="s">
        <v>280</v>
      </c>
    </row>
    <row r="27" spans="1:16" ht="37.5">
      <c r="A27" s="180">
        <v>26</v>
      </c>
      <c r="B27" s="260" t="s">
        <v>281</v>
      </c>
      <c r="C27" s="249" t="s">
        <v>500</v>
      </c>
      <c r="D27" s="244" t="s">
        <v>283</v>
      </c>
      <c r="E27" s="244" t="s">
        <v>284</v>
      </c>
      <c r="F27" s="244" t="s">
        <v>285</v>
      </c>
      <c r="G27" s="250">
        <v>45589</v>
      </c>
      <c r="H27" s="245">
        <v>8939</v>
      </c>
      <c r="I27" s="250">
        <v>45792</v>
      </c>
      <c r="J27" s="245">
        <v>200</v>
      </c>
      <c r="K27" s="255">
        <v>120.68</v>
      </c>
      <c r="L27" s="249">
        <v>1.65</v>
      </c>
      <c r="M27" s="249" t="s">
        <v>27</v>
      </c>
      <c r="N27" s="249">
        <v>130.874</v>
      </c>
      <c r="O27" s="251" t="s">
        <v>91</v>
      </c>
      <c r="P27" s="246" t="s">
        <v>280</v>
      </c>
    </row>
    <row r="28" spans="1:16" ht="24.95">
      <c r="A28" s="180">
        <v>27</v>
      </c>
      <c r="B28" s="245" t="s">
        <v>286</v>
      </c>
      <c r="C28" s="245" t="s">
        <v>501</v>
      </c>
      <c r="D28" s="252" t="s">
        <v>288</v>
      </c>
      <c r="E28" s="244" t="s">
        <v>284</v>
      </c>
      <c r="F28" s="245" t="s">
        <v>289</v>
      </c>
      <c r="G28" s="261">
        <v>45681</v>
      </c>
      <c r="H28" s="262">
        <v>234</v>
      </c>
      <c r="I28" s="250">
        <v>45870</v>
      </c>
      <c r="J28" s="245">
        <v>79.900000000000006</v>
      </c>
      <c r="K28" s="255">
        <v>136.49</v>
      </c>
      <c r="L28" s="255">
        <v>0.57999999999999996</v>
      </c>
      <c r="M28" s="255">
        <v>1.04</v>
      </c>
      <c r="N28" s="263">
        <v>52.283999999999999</v>
      </c>
      <c r="O28" s="245"/>
      <c r="P28" s="264"/>
    </row>
    <row r="29" spans="1:16" ht="24.95">
      <c r="A29" s="180">
        <v>28</v>
      </c>
      <c r="B29" s="260" t="s">
        <v>292</v>
      </c>
      <c r="C29" s="244" t="s">
        <v>502</v>
      </c>
      <c r="D29" s="244" t="s">
        <v>212</v>
      </c>
      <c r="E29" s="244" t="s">
        <v>105</v>
      </c>
      <c r="F29" s="244" t="s">
        <v>294</v>
      </c>
      <c r="G29" s="250">
        <v>45712</v>
      </c>
      <c r="H29" s="245">
        <v>2014</v>
      </c>
      <c r="I29" s="254">
        <v>45909</v>
      </c>
      <c r="J29" s="245">
        <v>100</v>
      </c>
      <c r="K29" s="263">
        <v>227.1</v>
      </c>
      <c r="L29" s="245">
        <v>0.44</v>
      </c>
      <c r="M29" s="245" t="s">
        <v>27</v>
      </c>
      <c r="N29" s="245">
        <v>65.436999999999998</v>
      </c>
      <c r="O29" s="245"/>
      <c r="P29" s="24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CE412479EB8A4C9DB946EA657AD4AB" ma:contentTypeVersion="18" ma:contentTypeDescription="Crear nuevo documento." ma:contentTypeScope="" ma:versionID="5ebbfa7b0adecbc067105cf2bc8d7ef1">
  <xsd:schema xmlns:xsd="http://www.w3.org/2001/XMLSchema" xmlns:xs="http://www.w3.org/2001/XMLSchema" xmlns:p="http://schemas.microsoft.com/office/2006/metadata/properties" xmlns:ns2="ea91d785-2c90-43d2-acd6-4207220cd395" xmlns:ns3="313dc85d-5bab-4eeb-86ad-9e619537987a" targetNamespace="http://schemas.microsoft.com/office/2006/metadata/properties" ma:root="true" ma:fieldsID="92461e938718ec513b6ad644317dc26c" ns2:_="" ns3:_="">
    <xsd:import namespace="ea91d785-2c90-43d2-acd6-4207220cd395"/>
    <xsd:import namespace="313dc85d-5bab-4eeb-86ad-9e61953798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1d785-2c90-43d2-acd6-4207220cd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7fdc7f6f-3be3-4e08-9ed6-0e434c3b9f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3dc85d-5bab-4eeb-86ad-9e61953798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6867158-4882-44dc-88dd-831dcdb2b829}" ma:internalName="TaxCatchAll" ma:showField="CatchAllData" ma:web="313dc85d-5bab-4eeb-86ad-9e6195379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91d785-2c90-43d2-acd6-4207220cd395">
      <Terms xmlns="http://schemas.microsoft.com/office/infopath/2007/PartnerControls"/>
    </lcf76f155ced4ddcb4097134ff3c332f>
    <TaxCatchAll xmlns="313dc85d-5bab-4eeb-86ad-9e619537987a" xsi:nil="true"/>
    <SharedWithUsers xmlns="313dc85d-5bab-4eeb-86ad-9e619537987a">
      <UserInfo>
        <DisplayName>Angie Daniela Lopez Cantor</DisplayName>
        <AccountId>63</AccountId>
        <AccountType/>
      </UserInfo>
      <UserInfo>
        <DisplayName>Adriana Milena Moreno Trivino</DisplayName>
        <AccountId>704</AccountId>
        <AccountType/>
      </UserInfo>
      <UserInfo>
        <DisplayName>Yiset Lorena Alvarado Pena</DisplayName>
        <AccountId>718</AccountId>
        <AccountType/>
      </UserInfo>
      <UserInfo>
        <DisplayName>Dario Correa Quinonez</DisplayName>
        <AccountId>705</AccountId>
        <AccountType/>
      </UserInfo>
      <UserInfo>
        <DisplayName>German Barreto Arciniegas</DisplayName>
        <AccountId>707</AccountId>
        <AccountType/>
      </UserInfo>
      <UserInfo>
        <DisplayName>Ana Maria Llorente Valbuena</DisplayName>
        <AccountId>149</AccountId>
        <AccountType/>
      </UserInfo>
      <UserInfo>
        <DisplayName>Cristian Camilo Hernandez Barragan</DisplayName>
        <AccountId>482</AccountId>
        <AccountType/>
      </UserInfo>
      <UserInfo>
        <DisplayName>Johnatan Ricardo Reyes Yunda</DisplayName>
        <AccountId>62</AccountId>
        <AccountType/>
      </UserInfo>
      <UserInfo>
        <DisplayName>Gisela Guijarro Cardozo</DisplayName>
        <AccountId>720</AccountId>
        <AccountType/>
      </UserInfo>
      <UserInfo>
        <DisplayName>Laura Edith Santoyo Naranjo</DisplayName>
        <AccountId>721</AccountId>
        <AccountType/>
      </UserInfo>
      <UserInfo>
        <DisplayName>Andrea Garzon Rodriguez</DisplayName>
        <AccountId>722</AccountId>
        <AccountType/>
      </UserInfo>
      <UserInfo>
        <DisplayName>Lorena Marcela Robles Camargo</DisplayName>
        <AccountId>723</AccountId>
        <AccountType/>
      </UserInfo>
      <UserInfo>
        <DisplayName>Angela Liliana Reyes Velasco</DisplayName>
        <AccountId>724</AccountId>
        <AccountType/>
      </UserInfo>
      <UserInfo>
        <DisplayName>Julieth Stefany Guevara Machado</DisplayName>
        <AccountId>725</AccountId>
        <AccountType/>
      </UserInfo>
      <UserInfo>
        <DisplayName>Leonardo Bejarano Urrego</DisplayName>
        <AccountId>726</AccountId>
        <AccountType/>
      </UserInfo>
      <UserInfo>
        <DisplayName>Ana Milena Alvarez Zabala</DisplayName>
        <AccountId>727</AccountId>
        <AccountType/>
      </UserInfo>
      <UserInfo>
        <DisplayName>Ingrid Elizabeth Torres Rodriguez</DisplayName>
        <AccountId>728</AccountId>
        <AccountType/>
      </UserInfo>
      <UserInfo>
        <DisplayName>Maria Yazmin Puerto Munoz</DisplayName>
        <AccountId>347</AccountId>
        <AccountType/>
      </UserInfo>
      <UserInfo>
        <DisplayName>William Rodrigo Castaneda Beltran</DisplayName>
        <AccountId>729</AccountId>
        <AccountType/>
      </UserInfo>
      <UserInfo>
        <DisplayName>Natalia Andrea Barajas Munoz</DisplayName>
        <AccountId>730</AccountId>
        <AccountType/>
      </UserInfo>
      <UserInfo>
        <DisplayName>Johana Angelica Rodriguez Jimenez</DisplayName>
        <AccountId>731</AccountId>
        <AccountType/>
      </UserInfo>
      <UserInfo>
        <DisplayName>Gloria Stella Martinez Malpica</DisplayName>
        <AccountId>732</AccountId>
        <AccountType/>
      </UserInfo>
      <UserInfo>
        <DisplayName>Daniel Esteban Jurado Osorio</DisplayName>
        <AccountId>733</AccountId>
        <AccountType/>
      </UserInfo>
      <UserInfo>
        <DisplayName>Darwis Alvarez Losada</DisplayName>
        <AccountId>734</AccountId>
        <AccountType/>
      </UserInfo>
      <UserInfo>
        <DisplayName>Nancy Patricia Currea Gomez</DisplayName>
        <AccountId>735</AccountId>
        <AccountType/>
      </UserInfo>
      <UserInfo>
        <DisplayName>Gladys Catalina Pelaez Mendieta</DisplayName>
        <AccountId>736</AccountId>
        <AccountType/>
      </UserInfo>
      <UserInfo>
        <DisplayName>Maria Yaneth Riscanevo Garcia</DisplayName>
        <AccountId>737</AccountId>
        <AccountType/>
      </UserInfo>
      <UserInfo>
        <DisplayName>Reyes Orlando Avella Gonzalez</DisplayName>
        <AccountId>738</AccountId>
        <AccountType/>
      </UserInfo>
      <UserInfo>
        <DisplayName>David Rauchwerger Celis</DisplayName>
        <AccountId>739</AccountId>
        <AccountType/>
      </UserInfo>
      <UserInfo>
        <DisplayName>Cristian Rodolfo Guerrero Pineros</DisplayName>
        <AccountId>740</AccountId>
        <AccountType/>
      </UserInfo>
      <UserInfo>
        <DisplayName>Corina Ivonne Cardozo Isaza</DisplayName>
        <AccountId>741</AccountId>
        <AccountType/>
      </UserInfo>
      <UserInfo>
        <DisplayName>German Leonardo Figueroa Pulido</DisplayName>
        <AccountId>762</AccountId>
        <AccountType/>
      </UserInfo>
      <UserInfo>
        <DisplayName>Centro Monitoreo</DisplayName>
        <AccountId>804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7C91423-B80B-49BA-ABC6-D79146F0FC87}"/>
</file>

<file path=customXml/itemProps2.xml><?xml version="1.0" encoding="utf-8"?>
<ds:datastoreItem xmlns:ds="http://schemas.openxmlformats.org/officeDocument/2006/customXml" ds:itemID="{242E69E9-964D-4CBF-8A8D-E3FBB0D350F7}"/>
</file>

<file path=customXml/itemProps3.xml><?xml version="1.0" encoding="utf-8"?>
<ds:datastoreItem xmlns:ds="http://schemas.openxmlformats.org/officeDocument/2006/customXml" ds:itemID="{F6A41AF8-5CEB-40B2-B776-F92A3F5D4C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 Camilo Hernandez Barragan</dc:creator>
  <cp:keywords/>
  <dc:description/>
  <cp:lastModifiedBy/>
  <cp:revision/>
  <dcterms:created xsi:type="dcterms:W3CDTF">2024-04-12T20:37:06Z</dcterms:created>
  <dcterms:modified xsi:type="dcterms:W3CDTF">2025-10-21T17:55:41Z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0x0101003ACE412479EB8A4C9DB946EA657AD4AB</vt:lpwstr>
  </property>
  <property fmtid="{D5CDD505-2E9C-101B-9397-08002B2CF9AE}" pid="3" name="MediaServiceImageTags">
    <vt:lpwstr/>
  </property>
</Properties>
</file>