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Informacion de Usuario\Documents\ANLA\2025\Formatos\"/>
    </mc:Choice>
  </mc:AlternateContent>
  <xr:revisionPtr revIDLastSave="0" documentId="8_{860414C1-D30D-40C7-A830-E54B2F016B55}" xr6:coauthVersionLast="47" xr6:coauthVersionMax="47" xr10:uidLastSave="{00000000-0000-0000-0000-000000000000}"/>
  <bookViews>
    <workbookView xWindow="-120" yWindow="-120" windowWidth="20730" windowHeight="11160" firstSheet="1" activeTab="1" xr2:uid="{00000000-000D-0000-FFFF-FFFF00000000}"/>
  </bookViews>
  <sheets>
    <sheet name="Datos" sheetId="2" state="hidden" r:id="rId1"/>
    <sheet name="Instructivo" sheetId="8" r:id="rId2"/>
    <sheet name="Ingreso" sheetId="1" r:id="rId3"/>
    <sheet name="Plásticos Recolección" sheetId="4" r:id="rId4"/>
    <sheet name="Plásticos Aprovechamiento" sheetId="5" r:id="rId5"/>
    <sheet name="Materia Prima Reciclada" sheetId="6" r:id="rId6"/>
    <sheet name="Otros Materiales" sheetId="3" r:id="rId7"/>
    <sheet name="Calculadora" sheetId="7"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 i="7" l="1"/>
  <c r="Q1" i="7" l="1" a="1"/>
  <c r="Q1" i="7" s="1"/>
  <c r="J1" i="3" a="1"/>
  <c r="J1" i="3" s="1"/>
  <c r="J1" i="6" a="1"/>
  <c r="J1" i="6" s="1"/>
  <c r="J1" i="5" a="1"/>
  <c r="J1" i="5" s="1"/>
  <c r="J1" i="4" a="1"/>
  <c r="J1" i="4" s="1"/>
  <c r="H1" i="1" a="1"/>
  <c r="H1" i="1" s="1"/>
  <c r="G14" i="6"/>
  <c r="G15" i="6"/>
  <c r="G16" i="6"/>
  <c r="G17" i="6"/>
  <c r="G18" i="6"/>
  <c r="G19" i="6"/>
  <c r="G13" i="6"/>
  <c r="G12" i="5"/>
  <c r="D20" i="6"/>
  <c r="D1" i="6"/>
  <c r="G32" i="5"/>
  <c r="G23" i="5"/>
  <c r="G21" i="4"/>
  <c r="H22" i="3"/>
  <c r="E14" i="5"/>
  <c r="D14" i="5"/>
  <c r="E10" i="5"/>
  <c r="D10" i="5"/>
  <c r="E26" i="5"/>
  <c r="E27" i="5"/>
  <c r="E28" i="5"/>
  <c r="E29" i="5"/>
  <c r="E30" i="5"/>
  <c r="E31" i="5"/>
  <c r="D31" i="5"/>
  <c r="D26" i="5"/>
  <c r="D27" i="5"/>
  <c r="D28" i="5"/>
  <c r="D29" i="5"/>
  <c r="D30" i="5"/>
  <c r="E25" i="5"/>
  <c r="D25" i="5"/>
  <c r="F15" i="4"/>
  <c r="G10" i="6"/>
  <c r="J30" i="7"/>
  <c r="J28" i="7"/>
  <c r="G11" i="6"/>
  <c r="F20" i="5"/>
  <c r="F19" i="5"/>
  <c r="F18" i="5"/>
  <c r="H13" i="6"/>
  <c r="H3" i="3"/>
  <c r="H2" i="3"/>
  <c r="H1" i="3"/>
  <c r="C1" i="3"/>
  <c r="I2" i="5"/>
  <c r="I3" i="5"/>
  <c r="I1" i="5"/>
  <c r="C1" i="5"/>
  <c r="I2" i="4"/>
  <c r="I3" i="4"/>
  <c r="I1" i="4"/>
  <c r="C1" i="4"/>
  <c r="C22" i="3"/>
  <c r="F10" i="3"/>
  <c r="G20" i="6" l="1"/>
  <c r="J20" i="6" s="1"/>
  <c r="I13" i="6"/>
  <c r="J11" i="6"/>
  <c r="K31" i="7"/>
  <c r="F5" i="2"/>
  <c r="F6" i="2"/>
  <c r="F7" i="2"/>
  <c r="F8" i="2"/>
  <c r="F9" i="2"/>
  <c r="F4" i="2"/>
  <c r="H10" i="6"/>
  <c r="H10" i="4"/>
  <c r="J13" i="6" l="1"/>
  <c r="Z8" i="2"/>
  <c r="K27" i="7"/>
  <c r="K8" i="7"/>
  <c r="K9" i="7"/>
  <c r="H11" i="6" l="1"/>
  <c r="J31" i="7" l="1"/>
  <c r="Q31" i="7" s="1"/>
  <c r="J10" i="6"/>
  <c r="I10" i="6"/>
  <c r="I11" i="6"/>
  <c r="J29" i="7"/>
  <c r="AP22" i="2"/>
  <c r="K29" i="7"/>
  <c r="AP29" i="2" l="1"/>
  <c r="AP32" i="2" s="1"/>
  <c r="AR32" i="2" s="1"/>
  <c r="Q29" i="7"/>
  <c r="AP25" i="2"/>
  <c r="AR25" i="2" s="1"/>
  <c r="J27" i="7"/>
  <c r="Q27" i="7" s="1"/>
  <c r="AP15" i="2"/>
  <c r="AP18" i="2" s="1"/>
  <c r="AR18" i="2" s="1"/>
  <c r="F28" i="5" l="1"/>
  <c r="F31" i="5"/>
  <c r="H17" i="5"/>
  <c r="H25" i="5"/>
  <c r="H10" i="5"/>
  <c r="F22" i="5"/>
  <c r="F21" i="5"/>
  <c r="F17" i="5"/>
  <c r="F14" i="5"/>
  <c r="J14" i="5" s="1"/>
  <c r="F11" i="5"/>
  <c r="F10" i="5"/>
  <c r="H14" i="4"/>
  <c r="F20" i="4"/>
  <c r="F19" i="4"/>
  <c r="F18" i="4"/>
  <c r="F17" i="4"/>
  <c r="F16" i="4"/>
  <c r="F14" i="4"/>
  <c r="F11" i="4"/>
  <c r="J11" i="4" s="1"/>
  <c r="F10" i="4"/>
  <c r="F22" i="3"/>
  <c r="J22" i="3" s="1"/>
  <c r="Z7" i="2" s="1"/>
  <c r="D22" i="3"/>
  <c r="E21" i="3"/>
  <c r="G21" i="3" s="1"/>
  <c r="E20" i="3"/>
  <c r="G20" i="3" s="1"/>
  <c r="E18" i="3"/>
  <c r="G18" i="3" s="1"/>
  <c r="E17" i="3"/>
  <c r="G17" i="3" s="1"/>
  <c r="E16" i="3"/>
  <c r="G16" i="3" s="1"/>
  <c r="E15" i="3"/>
  <c r="G15" i="3" s="1"/>
  <c r="E14" i="3"/>
  <c r="G14" i="3" s="1"/>
  <c r="E12" i="3"/>
  <c r="G12" i="3" s="1"/>
  <c r="E11" i="3"/>
  <c r="G11" i="3" s="1"/>
  <c r="E10" i="3"/>
  <c r="F12" i="5" l="1"/>
  <c r="J10" i="5" s="1"/>
  <c r="F23" i="5"/>
  <c r="I14" i="4"/>
  <c r="J14" i="4" s="1"/>
  <c r="M29" i="2" s="1"/>
  <c r="M32" i="2" s="1"/>
  <c r="O32" i="2" s="1"/>
  <c r="G10" i="3"/>
  <c r="G22" i="3" s="1"/>
  <c r="E22" i="3"/>
  <c r="J17" i="3" s="1"/>
  <c r="F30" i="5"/>
  <c r="I11" i="4"/>
  <c r="J10" i="4"/>
  <c r="I10" i="4"/>
  <c r="K36" i="7"/>
  <c r="K19" i="7"/>
  <c r="K21" i="7"/>
  <c r="H14" i="5"/>
  <c r="K16" i="7"/>
  <c r="J18" i="7"/>
  <c r="AB22" i="2"/>
  <c r="AB25" i="2" s="1"/>
  <c r="AD25" i="2" s="1"/>
  <c r="K10" i="7"/>
  <c r="F25" i="5"/>
  <c r="F27" i="5"/>
  <c r="F29" i="5"/>
  <c r="F26" i="5"/>
  <c r="F14" i="3"/>
  <c r="F20" i="3"/>
  <c r="J17" i="5" l="1"/>
  <c r="J19" i="7" s="1"/>
  <c r="Q19" i="7" s="1"/>
  <c r="I10" i="5"/>
  <c r="I17" i="5"/>
  <c r="AB29" i="2"/>
  <c r="AB32" i="2" s="1"/>
  <c r="AD32" i="2" s="1"/>
  <c r="J10" i="7"/>
  <c r="Q10" i="7" s="1"/>
  <c r="F32" i="5"/>
  <c r="J25" i="5" s="1"/>
  <c r="J21" i="7" s="1"/>
  <c r="Q21" i="7" s="1"/>
  <c r="J21" i="3"/>
  <c r="AB5" i="2" s="1"/>
  <c r="AB8" i="2" s="1"/>
  <c r="AD8" i="2" s="1"/>
  <c r="J9" i="7"/>
  <c r="Q9" i="7" s="1"/>
  <c r="M22" i="2"/>
  <c r="M25" i="2" s="1"/>
  <c r="O25" i="2" s="1"/>
  <c r="M15" i="2"/>
  <c r="M18" i="2" s="1"/>
  <c r="O18" i="2" s="1"/>
  <c r="J8" i="7"/>
  <c r="Q8" i="7" s="1"/>
  <c r="K18" i="7"/>
  <c r="Q18" i="7" s="1"/>
  <c r="I14" i="5"/>
  <c r="J16" i="7" l="1"/>
  <c r="Q16" i="7" s="1"/>
  <c r="AB15" i="2" a="1"/>
  <c r="AB15" i="2" s="1"/>
  <c r="AB18" i="2" s="1"/>
  <c r="AD18" i="2" s="1"/>
  <c r="AB36" i="2"/>
  <c r="AB39" i="2" s="1"/>
  <c r="AD39" i="2" s="1"/>
  <c r="I25" i="5"/>
  <c r="J36" i="7"/>
  <c r="N36" i="7" s="1"/>
  <c r="Z6" i="2"/>
  <c r="AB3" i="2" s="1"/>
  <c r="O36" i="7" l="1"/>
  <c r="R33" i="7"/>
  <c r="Q35" i="7"/>
  <c r="Q36" i="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tc={9DE61598-1E95-458B-8E9A-505D3004E98C}</author>
  </authors>
  <commentList>
    <comment ref="M12" authorId="0" shapeId="0" xr:uid="{00000000-0006-0000-0000-000001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Esta mal escrito</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<sst xmlns="http://schemas.openxmlformats.org/spreadsheetml/2006/main" count="301" uniqueCount="160">
  <si>
    <t>Resina</t>
  </si>
  <si>
    <t>Año</t>
  </si>
  <si>
    <t>Meta Aprovechamiento</t>
  </si>
  <si>
    <t>Material</t>
  </si>
  <si>
    <t>Polietilentereftralato PET</t>
  </si>
  <si>
    <t xml:space="preserve">Papel </t>
  </si>
  <si>
    <t>Polietileno de Alta Densidad HDPE</t>
  </si>
  <si>
    <t xml:space="preserve">Cartón </t>
  </si>
  <si>
    <t xml:space="preserve">Vidrio </t>
  </si>
  <si>
    <t>Papel Multi materiales o laminado</t>
  </si>
  <si>
    <t>Polipropileno</t>
  </si>
  <si>
    <t>Polyboard-Papel para Bebidas</t>
  </si>
  <si>
    <t>Carton Multi material o Laminado</t>
  </si>
  <si>
    <t>Otros</t>
  </si>
  <si>
    <t>Carton para Bebidas</t>
  </si>
  <si>
    <t>Multi material (piezas)</t>
  </si>
  <si>
    <r>
      <t>Metales Ferrosos</t>
    </r>
    <r>
      <rPr>
        <sz val="8"/>
        <color theme="1"/>
        <rFont val="Aptos Narrow"/>
        <family val="2"/>
        <scheme val="minor"/>
      </rPr>
      <t xml:space="preserve"> </t>
    </r>
  </si>
  <si>
    <t>Metales No Ferrosos</t>
  </si>
  <si>
    <t>Articulo / Tipo de Meta</t>
  </si>
  <si>
    <t>Metas de recolección de  (%)</t>
  </si>
  <si>
    <t>Metas de aprovechamiento (%)</t>
  </si>
  <si>
    <t xml:space="preserve">Contenido mínimo de materia prima reciclada posconsumo o posindustrial en el nuevo producto (%) </t>
  </si>
  <si>
    <t>Periodo de Evaluación</t>
  </si>
  <si>
    <t>Todas las botellas, envases y recipientes plásticos para contener líquidos</t>
  </si>
  <si>
    <t>Plásticos Sector Construcción</t>
  </si>
  <si>
    <t>Todos los envase y empaques y productos de un solo uso con excepción de aquellos que tienen metas especificas</t>
  </si>
  <si>
    <t>PEAD</t>
  </si>
  <si>
    <t>Todos los envases y empaques y productos plásticos de un solo uso de PET</t>
  </si>
  <si>
    <t>Plásticos del sector de la construcción</t>
  </si>
  <si>
    <t xml:space="preserve">Botellas PET, resolución 12186/91 del ministerio de salud y protección social </t>
  </si>
  <si>
    <t>Botellas PET para todo tipo de bebidas</t>
  </si>
  <si>
    <t>Plasticos sector construccion.</t>
  </si>
  <si>
    <t>Presentación del plan de gestion ambiental de residuos de envases y empaques y residuos de productos plasticos de un solo uso</t>
  </si>
  <si>
    <t>RECOLECCION</t>
  </si>
  <si>
    <t>Envases</t>
  </si>
  <si>
    <t>Las botellas PET de agua tratada.</t>
  </si>
  <si>
    <t>Las botellas PET que contengan otro tipo de bebidas.</t>
  </si>
  <si>
    <t>Envases , Empaques  y productos plásticos de un solo uso en PET.</t>
  </si>
  <si>
    <t>Botellas, envases y recipientes contener líquidos, fabricados con
polietileno de alta densidad HDPE puestos en el mercado en el año base.</t>
  </si>
  <si>
    <t>Todas las botellas y recipientes plásticos para contener líquidos, puestos en el mercado en el año base.</t>
  </si>
  <si>
    <t>Otros productos plásticos de un solo uso utilizados para envasar,embalar o empacar bienes y otros usos, con excepción
 de aquellos que tienen metas especificas en la Ley 2232/22.</t>
  </si>
  <si>
    <t>Envases Construcción</t>
  </si>
  <si>
    <t xml:space="preserve">Plásticos de un solo uso del sector de la construcción  para la protección de vidrios, puertas, baldosas y accesorios de baño. </t>
  </si>
  <si>
    <t>Envases, Empaques  y productos plásticos de un solo uso en PET.</t>
  </si>
  <si>
    <t>Condición</t>
  </si>
  <si>
    <t>Materia prima reciclada posconsumo en botellas PET de agua tratada.</t>
  </si>
  <si>
    <t>Materia prima reciclada posindustrial en botellas PET de agua tratada.</t>
  </si>
  <si>
    <t>Materia prima reciclada posconsumo en botellas PET que contengan otro tipo de bebidas.</t>
  </si>
  <si>
    <t>Materia prima reciclada posindustrial en botellas PET que contengan otro tipo de bebidas.</t>
  </si>
  <si>
    <t>Materia prima reciclada posconsumo o posindustrial en plásticos del sector de la construcción.</t>
  </si>
  <si>
    <t>APROVECHAMIENTO</t>
  </si>
  <si>
    <t>MATERIA PRIMA RECICLADA</t>
  </si>
  <si>
    <t>Cantidad total en peso (toneladas) de materiales de envases y empaques (E&amp;E) y productos plásticos de un solo uso, puestos en el mercado en el año base y cálculo de la meta de aprovechamiento para OTROS MATERIALES</t>
  </si>
  <si>
    <t>Tipo de envase o empaque</t>
  </si>
  <si>
    <t>Peso total (E&amp;E) No reutilizables o No retornables (Ton)</t>
  </si>
  <si>
    <t>Peso total (E&amp;E)
reutilizables o retornables (ton)
obtenidos de
tabla II-g:
(EENC+ EERI)</t>
  </si>
  <si>
    <t xml:space="preserve">QMPM = Peso
Total de envases
empaques puestos
en el mercado en el año base
(ton) </t>
  </si>
  <si>
    <t>Meta global de aprovechamiento de residuos de envases y empaques (%).</t>
  </si>
  <si>
    <t>Peso Total de envases a aprovechar para el año de evaluación.</t>
  </si>
  <si>
    <t xml:space="preserve">Meta de
aprovechamiento
QMA = Peso Total
aprovechado en el
año de evaluación,
(ton) </t>
  </si>
  <si>
    <t>Papel Multimaterial o laminado</t>
  </si>
  <si>
    <t>Cartón Multimaterial o Laminado</t>
  </si>
  <si>
    <t>Cartón para Bebidas</t>
  </si>
  <si>
    <t>Multimaterial (piezas)</t>
  </si>
  <si>
    <t>TOTAL</t>
  </si>
  <si>
    <t xml:space="preserve">Metales Ferrosos </t>
  </si>
  <si>
    <t xml:space="preserve"> </t>
  </si>
  <si>
    <t>QMR= Peso total de residuos recolectados en el año de evaluación en ton.</t>
  </si>
  <si>
    <t>Peso Total de envases a recolectar para el año de evaluación.</t>
  </si>
  <si>
    <t xml:space="preserve">Meta global de aprovechamiento de residuos de envases y empaques (%) </t>
  </si>
  <si>
    <t>Meta global de aprovechamiento de residuos de envases y empaques (%)</t>
  </si>
  <si>
    <t>QMA= Peso total de residuo aprovechado en el año de evaluación en ton.</t>
  </si>
  <si>
    <t>Meta global de aprovechamiento de residuos de envases y empaques (%) (2)</t>
  </si>
  <si>
    <t>QTRCPM=Peso total de residuos de plásticos del sector de la construcción puestos en el mercado</t>
  </si>
  <si>
    <t>QMA= Peso total de residuo efectivamente transformado o aprovechado en el año de evaluación en ton.</t>
  </si>
  <si>
    <t>QMp=Peso total de residuo posconsumo incorporado como materia prima.</t>
  </si>
  <si>
    <t>Materia Prima</t>
  </si>
  <si>
    <t>PLÁSTICOS RECOLECCIÓN</t>
  </si>
  <si>
    <t>PLÁSTICOS APROVECHAMIENTO</t>
  </si>
  <si>
    <t xml:space="preserve">OTROS MATERIALES  </t>
  </si>
  <si>
    <t>Consolidado</t>
  </si>
  <si>
    <t>Resta indicador - aguja</t>
  </si>
  <si>
    <t>Aguja</t>
  </si>
  <si>
    <t>Resta 0,5 - anteriores</t>
  </si>
  <si>
    <t>RECOLECCÓN</t>
  </si>
  <si>
    <t xml:space="preserve"> Construcción Polietilentereftralato PET</t>
  </si>
  <si>
    <t>Todas las botellas,envases y recipientes plasticos para contener líquidos.PET</t>
  </si>
  <si>
    <t>Botellas, envases y recipientescontener líquidos, fabricados con
polietileno de alta densidad HDPE,</t>
  </si>
  <si>
    <t>Otros productos plásticos de un solo uso utilizados para envasar,embalar o empacar bienes y otros usos - Cloruro de Polivinilo PVC</t>
  </si>
  <si>
    <t>Otros Materiales</t>
  </si>
  <si>
    <t>RESULTADOS</t>
  </si>
  <si>
    <t>Colectivo</t>
  </si>
  <si>
    <t>Individual</t>
  </si>
  <si>
    <t>META</t>
  </si>
  <si>
    <t>Fecha:</t>
  </si>
  <si>
    <t>Versión:</t>
  </si>
  <si>
    <t>Código:</t>
  </si>
  <si>
    <t>,</t>
  </si>
  <si>
    <t>Instrucciones:</t>
  </si>
  <si>
    <r>
      <t xml:space="preserve">2. </t>
    </r>
    <r>
      <rPr>
        <sz val="11"/>
        <color theme="1" tint="0.499984740745262"/>
        <rFont val="Tenorite Display"/>
      </rPr>
      <t>Ingrese en las pestañas del formulario</t>
    </r>
    <r>
      <rPr>
        <b/>
        <sz val="11"/>
        <color theme="1" tint="0.499984740745262"/>
        <rFont val="Tenorite Display"/>
      </rPr>
      <t xml:space="preserve"> PLÁSTICOS RECOLECCIÓN, PLÁSTICOS APROVECHAMIENTO</t>
    </r>
    <r>
      <rPr>
        <sz val="11"/>
        <color theme="1" tint="0.499984740745262"/>
        <rFont val="Tenorite Display"/>
      </rPr>
      <t xml:space="preserve">, </t>
    </r>
    <r>
      <rPr>
        <b/>
        <sz val="11"/>
        <color theme="1" tint="0.499984740745262"/>
        <rFont val="Tenorite Display"/>
      </rPr>
      <t xml:space="preserve">MATERIA PRIMA RECICLADA y OTROS MATERIALES </t>
    </r>
    <r>
      <rPr>
        <sz val="11"/>
        <color theme="1" tint="0.499984740745262"/>
        <rFont val="Tenorite Display"/>
      </rPr>
      <t>Y diligencie las cantidades según corresponda exclusivamente en las casillas de color blanco.</t>
    </r>
  </si>
  <si>
    <t xml:space="preserve">%AREE=Porcentaje de aprovechamiento de residuos de envases y empaques de PET alcanzado </t>
  </si>
  <si>
    <t>%ARSC. Porcentaje de aprovechamiento de residuos del sector de la construcción alcanzado.</t>
  </si>
  <si>
    <t>Tipo de producto plástico</t>
  </si>
  <si>
    <t>Tipo de Resina</t>
  </si>
  <si>
    <t>Porcentaje % de recolección de plásticos del sector de la construcción alcanzado RPSC</t>
  </si>
  <si>
    <t>Metas de recolección  (%)</t>
  </si>
  <si>
    <t>Presentación de informe de plan Colectivo</t>
  </si>
  <si>
    <t>Poliestireno</t>
  </si>
  <si>
    <t xml:space="preserve">Polietileno de Baja Densidad </t>
  </si>
  <si>
    <t xml:space="preserve">Polietileno de Alta Densidad </t>
  </si>
  <si>
    <t xml:space="preserve">Cloruro de Polivinilo </t>
  </si>
  <si>
    <t xml:space="preserve">Polietilentereftralato </t>
  </si>
  <si>
    <t>Polietileno de Alta Densidad</t>
  </si>
  <si>
    <t>Porcentaje (%) de recolección de botellas, envases y recipientes plásticos para contener líquidos alcanzado RBER</t>
  </si>
  <si>
    <t>Envases, Empaques y productos plásticos de un solo uso en PET.</t>
  </si>
  <si>
    <t>Cloruro de Polivinilo</t>
  </si>
  <si>
    <t>Materia prima reciclada posindustrial o Posconsumo PET</t>
  </si>
  <si>
    <t>Poli estireno</t>
  </si>
  <si>
    <t>MATERIA PRIMA</t>
  </si>
  <si>
    <t>OTROS MATERIALES</t>
  </si>
  <si>
    <t>Informe Correspondiente al año</t>
  </si>
  <si>
    <t>Cantidad total en peso (toneladas) de materiales de envases y empaques (E&amp;E) y producto plásticos de un solo uso, puestos en el mercado en el año base y cálculo de la meta de contenido mínimo de materia prima reciclada posconsumo o posindustrial en el nuevo producto.</t>
  </si>
  <si>
    <t>QMp=Peso total de residuo posindustrial incorporado como materia prima.</t>
  </si>
  <si>
    <r>
      <t>1</t>
    </r>
    <r>
      <rPr>
        <sz val="11"/>
        <color theme="1" tint="0.499984740745262"/>
        <rFont val="Tenorite Display"/>
      </rPr>
      <t xml:space="preserve">. En la pestaña </t>
    </r>
    <r>
      <rPr>
        <b/>
        <sz val="11"/>
        <color theme="1" tint="0.499984740745262"/>
        <rFont val="Tenorite Display"/>
      </rPr>
      <t>INGRESO</t>
    </r>
    <r>
      <rPr>
        <sz val="11"/>
        <color theme="1" tint="0.499984740745262"/>
        <rFont val="Tenorite Display"/>
      </rPr>
      <t xml:space="preserve">, Registre el año de evaluación, Si usted pertenece a un plan </t>
    </r>
    <r>
      <rPr>
        <b/>
        <sz val="11"/>
        <color theme="1" tint="0.499984740745262"/>
        <rFont val="Tenorite Display"/>
      </rPr>
      <t>COLECTIVO</t>
    </r>
    <r>
      <rPr>
        <sz val="11"/>
        <color theme="1" tint="0.499984740745262"/>
        <rFont val="Tenorite Display"/>
      </rPr>
      <t xml:space="preserve"> seleccione la casilla correspondiente. </t>
    </r>
  </si>
  <si>
    <r>
      <t xml:space="preserve">3. </t>
    </r>
    <r>
      <rPr>
        <sz val="11"/>
        <color theme="1" tint="0.499984740745262"/>
        <rFont val="Tenorite Display"/>
      </rPr>
      <t>Una vez diligenciado los datos derivados de la gestión realizada en el año seleccionado, proceda a ingresar en la pestaña</t>
    </r>
    <r>
      <rPr>
        <b/>
        <sz val="11"/>
        <color theme="1" tint="0.499984740745262"/>
        <rFont val="Tenorite Display"/>
      </rPr>
      <t xml:space="preserve"> CALCULADORA,</t>
    </r>
    <r>
      <rPr>
        <sz val="11"/>
        <color theme="1" tint="0.499984740745262"/>
        <rFont val="Tenorite Display"/>
      </rPr>
      <t xml:space="preserve"> allí podrá observar de manera grafica el porcentaje alcanzado y el resultado obtenido de acuerdo con las metas porcentuales establecidas en la normatividad.</t>
    </r>
  </si>
  <si>
    <t xml:space="preserve">Peso total de la materia
prima reciclada contenida en
el producto en el año 
evaluación </t>
  </si>
  <si>
    <t>%CMMR= Porcentaje de contenido mínimo de materia prima reciclada posconsumo y posindustrial alcanzado de plásticos del sector de la construcción.</t>
  </si>
  <si>
    <t>El porcentaje de materia prima posconsumo es superior al % de materia prima reciclada posindustrial, en el contenido del producto.</t>
  </si>
  <si>
    <t xml:space="preserve">%AREE=Porcentaje de aprovechamiento de residuos de envases y recipientes para contener líquidos PEAD alcanzado </t>
  </si>
  <si>
    <t>Peso total de materia prima reciclada incorporada en el nuevo producto</t>
  </si>
  <si>
    <t xml:space="preserve">%CMMR: Porcentaje de contenido total de materia prima reciclada en el producto alcanzado. </t>
  </si>
  <si>
    <t>Peso Total de envases aprovechar para el año de evaluación.</t>
  </si>
  <si>
    <t>Peso Total de envases a provechar para el año de evaluación.</t>
  </si>
  <si>
    <t>NOTA: Es importante tener en cuenta la selección del tipo de plan ya que si selecciona COLECTIVO el porcentaje de cumplimiento de la meta de aprovechamiento para los materiales de cartón, papel, vidrio, metal, variará de acuerdo con lo establecido en la normatividad respecto a la metodología multicriterio establecida en el artículo 10 de la Resolución 1407 de 2018.</t>
  </si>
  <si>
    <t xml:space="preserve"> Construcción Plasticos Recolección meta unica</t>
  </si>
  <si>
    <t>QTBPM= Peso total de botellas, envases y recipientes para contener líquidos puestos en el mercado en ton.</t>
  </si>
  <si>
    <t>Metas de recolección (%)</t>
  </si>
  <si>
    <t>QTPSC= Peso total de plásticos puestos en el mercado utilizados por el sector de la construcción en ton.</t>
  </si>
  <si>
    <t>Cantidad total en peso (toneladas) de materiales de envases y empaques (E&amp;E) y productos plásticos de un solo uso, puestos en el mercado en el año base y cálculo de la meta de aprovechamiento.</t>
  </si>
  <si>
    <t>QTEEPM= Peso total de los envases y empaques y productos plásticos de un solo uso en PET puestos en el mercado.</t>
  </si>
  <si>
    <t>Todas las botellas, envases y recipientes plásticos para contener líquidos.</t>
  </si>
  <si>
    <t>QTEEPM = Peso total de botellas, envases y recipientes para contener líquidos elaborados con PEAD puestos en el mercado</t>
  </si>
  <si>
    <t>QTEEPM =Peso total de todos los envase, empaques y productos plásticos de un solo uso que no tienen metas específicas, puestos en el mercado</t>
  </si>
  <si>
    <t>%AREE=Porcentaje de aprovechamiento de residuos de envases, empaques y productos plásticos de un solo uso alcanzado.</t>
  </si>
  <si>
    <t>Botellas, envases y recipientes para contener líquidos, fabricados con polietileno de alta densidad puestos en el mercado en el año base.</t>
  </si>
  <si>
    <t>Otros productos plásticos de un solo uso utilizados para envasar, embalar o empacar bienes y otros usos, con excepción
 de aquellos que tienen metas específicas en la Ley 2232/22.</t>
  </si>
  <si>
    <t>Polietileno de Alta Densidad (No Líquidos)</t>
  </si>
  <si>
    <t xml:space="preserve">Plásticos de un solo uso del sector de la construcción para la protección de vidrios, puertas, baldosas y accesorios de baño. </t>
  </si>
  <si>
    <t>QP= Peso total de resina plástica en botellas de PET puestas en el mercado.</t>
  </si>
  <si>
    <t>QP= Peso total de plásticos puestos en el mercado, utilizados por el sector de la construcción para protección de vidrios, puertas, baldosas y accesorios de baño.</t>
  </si>
  <si>
    <t>Otros productos plásticos de un solo uso utilizados para envasar,embalar o empacar bienes y otros usos, con excepción de aquellos que tienen metas especificas en la Ley 2232/22.</t>
  </si>
  <si>
    <t>Envases y Empaques y productos plásticos de un solo uso en PET.</t>
  </si>
  <si>
    <t>Botellas, envases y recipientes para contener líquidos, fabricados con polietileno de alta densidad.</t>
  </si>
  <si>
    <t xml:space="preserve">Materia prima reciclada del sector de la construcción. Obtenida en posconsumo o posindustrial. </t>
  </si>
  <si>
    <t>Version:</t>
  </si>
  <si>
    <t>Codigo:</t>
  </si>
  <si>
    <t>Cantidad total en peso (toneladas) de materiales de envases y empaques (E&amp;E) y productos plásticos de un solo uso, puestos en el mercado en el año base y cálculo de la meta de recolección.</t>
  </si>
  <si>
    <t>CALCULADORA DEL PLAN DE GESTIÓN AMBIENTAL DE RESIDUOS DE ENVASES Y EMPAQUES Y DE RESIDUOS DE PRODUCTOS PLÁSTICOS DE UN SOLO USO</t>
  </si>
  <si>
    <t>Porcentaje Total alcanzado</t>
  </si>
  <si>
    <t>IR-FO-16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</si>
</sst>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54" x14ac:knownFonts="1">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
      <sz val="11"/>
      <color theme="1"/>
      <name val="Tenorite Display"/>
    </font>
    <font>
      <sz val="11"/>
      <color theme="1" tint="0.34998626667073579"/>
      <name val="Aptos Narrow"/>
      <family val="2"/>
      <scheme val="minor"/>
    </font>
    <font>
      <b/>
      <sz val="11"/>
      <color theme="1" tint="0.499984740745262"/>
      <name val="Tenorite Display"/>
    </font>
    <font>
      <sz val="8"/>
      <color theme="1"/>
      <name val="Aptos Narrow"/>
      <family val="2"/>
      <scheme val="minor"/>
    </font>
    <font>
      <b/>
      <sz val="11"/>
      <color theme="2" tint="-0.749992370372631"/>
      <name val="Aptos Narrow"/>
      <family val="2"/>
      <scheme val="minor"/>
    </font>
    <font>
      <sz val="11"/>
      <name val="Aptos Narrow"/>
      <family val="2"/>
      <scheme val="minor"/>
    </font>
    <font>
      <b/>
      <sz val="12"/>
      <color theme="1" tint="0.499984740745262"/>
      <name val="Aptos Narrow"/>
      <family val="2"/>
      <scheme val="minor"/>
    </font>
    <font>
      <sz val="12"/>
      <color theme="1"/>
      <name val="Aptos Narrow"/>
      <family val="2"/>
      <scheme val="minor"/>
    </font>
    <font>
      <b/>
      <sz val="12"/>
      <color theme="1"/>
      <name val="Aptos Narrow"/>
      <family val="2"/>
      <scheme val="minor"/>
    </font>
    <font>
      <b/>
      <sz val="12"/>
      <color theme="2" tint="-0.499984740745262"/>
      <name val="Aptos Narrow"/>
      <family val="2"/>
      <scheme val="minor"/>
    </font>
    <font>
      <b/>
      <sz val="12"/>
      <color theme="2" tint="-0.499984740745262"/>
      <name val="Aptos Narrow"/>
      <family val="2"/>
    </font>
    <font>
      <b/>
      <sz val="12"/>
      <color theme="0"/>
      <name val="Aptos Narrow"/>
      <family val="2"/>
      <scheme val="minor"/>
    </font>
    <font>
      <b/>
      <sz val="12"/>
      <color theme="0"/>
      <name val="Tenorite Display"/>
    </font>
    <font>
      <b/>
      <sz val="28"/>
      <color theme="4"/>
      <name val="Aptos Narrow"/>
      <family val="2"/>
      <scheme val="minor"/>
    </font>
    <font>
      <sz val="16"/>
      <color theme="1"/>
      <name val="Aptos Narrow"/>
      <family val="2"/>
      <scheme val="minor"/>
    </font>
    <font>
      <b/>
      <sz val="12"/>
      <color theme="1"/>
      <name val="Tenorite Display"/>
    </font>
    <font>
      <b/>
      <sz val="12"/>
      <color theme="1" tint="0.499984740745262"/>
      <name val="Tenorite Display"/>
    </font>
    <font>
      <sz val="12"/>
      <color theme="1"/>
      <name val="Tenorite Display"/>
    </font>
    <font>
      <sz val="14"/>
      <color theme="1"/>
      <name val="Aptos Narrow"/>
      <family val="2"/>
      <scheme val="minor"/>
    </font>
    <font>
      <b/>
      <sz val="20"/>
      <color theme="1" tint="0.499984740745262"/>
      <name val="Tenorite Display"/>
    </font>
    <font>
      <sz val="11"/>
      <color theme="5"/>
      <name val="Aptos Narrow"/>
      <family val="2"/>
      <scheme val="minor"/>
    </font>
    <font>
      <b/>
      <sz val="14"/>
      <color theme="1"/>
      <name val="Tenorite Display"/>
    </font>
    <font>
      <b/>
      <sz val="14"/>
      <color theme="0"/>
      <name val="Tenorite Display"/>
    </font>
    <font>
      <b/>
      <sz val="14"/>
      <color theme="0"/>
      <name val="Aptos Narrow"/>
      <family val="2"/>
      <scheme val="minor"/>
    </font>
    <font>
      <b/>
      <sz val="14"/>
      <color theme="9" tint="-0.249977111117893"/>
      <name val="Tenorite Display"/>
    </font>
    <font>
      <b/>
      <sz val="11"/>
      <color theme="1"/>
      <name val="Tenorite Display"/>
    </font>
    <font>
      <b/>
      <sz val="18"/>
      <color theme="1"/>
      <name val="Tenorite Display"/>
    </font>
    <font>
      <b/>
      <sz val="11"/>
      <color rgb="FF595959"/>
      <name val="Tenorite Display"/>
    </font>
    <font>
      <sz val="11"/>
      <color theme="1" tint="0.499984740745262"/>
      <name val="Tenorite Display"/>
    </font>
    <font>
      <sz val="11"/>
      <color theme="1" tint="0.499984740745262"/>
      <name val="Aptos Narrow"/>
      <family val="2"/>
      <scheme val="minor"/>
    </font>
    <font>
      <b/>
      <sz val="16"/>
      <color rgb="FFFF0000"/>
      <name val="Tenorite Display"/>
    </font>
    <font>
      <b/>
      <sz val="16"/>
      <color theme="1"/>
      <name val="Tenorite Display"/>
    </font>
    <font>
      <sz val="12"/>
      <color theme="0"/>
      <name val="Aptos Narrow"/>
      <family val="2"/>
      <scheme val="minor"/>
    </font>
    <font>
      <b/>
      <sz val="11"/>
      <name val="Aptos Narrow"/>
      <family val="2"/>
      <scheme val="minor"/>
    </font>
    <font>
      <b/>
      <sz val="16"/>
      <color theme="0"/>
      <name val="Aptos Narrow"/>
      <family val="2"/>
      <scheme val="minor"/>
    </font>
    <font>
      <b/>
      <sz val="8"/>
      <name val="Aptos Narrow"/>
      <family val="2"/>
      <scheme val="minor"/>
    </font>
    <font>
      <sz val="10"/>
      <color theme="1"/>
      <name val="Aptos Narrow"/>
      <family val="2"/>
      <scheme val="minor"/>
    </font>
    <font>
      <b/>
      <sz val="11"/>
      <color theme="9" tint="-0.249977111117893"/>
      <name val="Aptos Narrow"/>
      <family val="2"/>
      <scheme val="minor"/>
    </font>
    <font>
      <sz val="11"/>
      <color theme="9" tint="-0.249977111117893"/>
      <name val="Aptos Narrow"/>
      <family val="2"/>
      <scheme val="minor"/>
    </font>
    <font>
      <sz val="11"/>
      <color rgb="FFFF0000"/>
      <name val="Aptos Narrow"/>
      <family val="2"/>
      <scheme val="minor"/>
    </font>
    <font>
      <sz val="20"/>
      <color theme="1"/>
      <name val="Aptos Narrow"/>
      <family val="2"/>
      <scheme val="minor"/>
    </font>
    <font>
      <b/>
      <sz val="16"/>
      <name val="Tenorite Display"/>
    </font>
    <font>
      <sz val="16"/>
      <color theme="1"/>
      <name val="Tenorite Display"/>
    </font>
    <font>
      <sz val="12"/>
      <color theme="0"/>
      <name val="Tenorite Display"/>
    </font>
    <font>
      <b/>
      <sz val="16"/>
      <color theme="0"/>
      <name val="Tenorite Display"/>
    </font>
    <font>
      <sz val="12"/>
      <color theme="1"/>
      <name val="Aptos Narrow"/>
      <family val="2"/>
    </font>
    <font>
      <b/>
      <sz val="12"/>
      <color theme="1"/>
      <name val="Aptos Narrow"/>
      <family val="2"/>
    </font>
    <font>
      <b/>
      <sz val="20"/>
      <color theme="1"/>
      <name val="Tenorite Display"/>
    </font>
    <font>
      <sz val="10"/>
      <color theme="1"/>
      <name val="Tenorite Display"/>
    </font>
  </fonts>
  <fills count="13">
    <fill>
      <patternFill patternType="none"/>
    </fill>
    <fill>
      <patternFill patternType="gray125"/>
    </fill>
    <fill>
      <patternFill patternType="solid">
        <fgColor theme="3" tint="0.89999084444715716"/>
        <bgColor indexed="64"/>
      </patternFill>
    </fill>
    <fill>
      <patternFill patternType="solid">
        <fgColor theme="0"/>
        <bgColor indexed="64"/>
      </patternFill>
    </fill>
    <fill>
      <patternFill patternType="solid">
        <fgColor theme="4"/>
        <bgColor indexed="64"/>
      </patternFill>
    </fill>
    <fill>
      <patternFill patternType="solid">
        <fgColor theme="7"/>
        <bgColor indexed="64"/>
      </patternFill>
    </fill>
    <fill>
      <patternFill patternType="solid">
        <fgColor rgb="FFD0D0D0"/>
        <bgColor indexed="64"/>
      </patternFill>
    </fill>
    <fill>
      <patternFill patternType="solid">
        <fgColor theme="2" tint="-9.9978637043366805E-2"/>
        <bgColor indexed="64"/>
      </patternFill>
    </fill>
    <fill>
      <patternFill patternType="solid">
        <fgColor theme="2" tint="-0.49998474074526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9"/>
        <bgColor indexed="64"/>
      </patternFill>
    </fill>
    <fill>
      <patternFill patternType="solid">
        <fgColor theme="1" tint="0.499984740745262"/>
        <bgColor indexed="64"/>
      </patternFill>
    </fill>
  </fills>
  <borders count="6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medium">
        <color indexed="64"/>
      </top>
      <bottom/>
      <diagonal/>
    </border>
  </borders>
  <cellStyleXfs count="2">
    <xf numFmtId="0" fontId="0" fillId="0" borderId="0"/>
    <xf numFmtId="9" fontId="1" fillId="0" borderId="0" applyFont="0" applyFill="0" applyBorder="0" applyAlignment="0" applyProtection="0"/>
  </cellStyleXfs>
  <cellXfs count="587">
    <xf numFmtId="0" fontId="0" fillId="0" borderId="0" xfId="0"/>
    <xf numFmtId="0" fontId="0" fillId="3" borderId="0" xfId="0" applyFill="1"/>
    <xf numFmtId="0" fontId="2" fillId="4" borderId="18" xfId="0" applyFont="1" applyFill="1" applyBorder="1" applyAlignment="1">
      <alignment horizontal="center" vertical="center"/>
    </xf>
    <xf numFmtId="0" fontId="0" fillId="0" borderId="18" xfId="0" applyBorder="1" applyAlignment="1">
      <alignment horizontal="center"/>
    </xf>
    <xf numFmtId="0" fontId="3" fillId="0" borderId="20" xfId="0" applyFont="1" applyBorder="1" applyAlignment="1">
      <alignment horizontal="center"/>
    </xf>
    <xf numFmtId="0" fontId="3" fillId="0" borderId="21" xfId="0" applyFont="1"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0" fontId="3" fillId="0" borderId="26" xfId="0" applyFont="1" applyBorder="1" applyAlignment="1">
      <alignment horizontal="center"/>
    </xf>
    <xf numFmtId="0" fontId="0" fillId="0" borderId="9" xfId="0" applyBorder="1" applyAlignment="1">
      <alignment horizontal="center"/>
    </xf>
    <xf numFmtId="0" fontId="3" fillId="0" borderId="24" xfId="0" applyFont="1" applyBorder="1" applyAlignment="1">
      <alignment horizontal="center"/>
    </xf>
    <xf numFmtId="0" fontId="0" fillId="0" borderId="25" xfId="0" applyBorder="1" applyAlignment="1">
      <alignment horizontal="center"/>
    </xf>
    <xf numFmtId="0" fontId="0" fillId="0" borderId="14" xfId="0" applyBorder="1" applyAlignment="1">
      <alignment horizontal="center"/>
    </xf>
    <xf numFmtId="0" fontId="2" fillId="4" borderId="22" xfId="0" applyFont="1" applyFill="1" applyBorder="1" applyAlignment="1">
      <alignment horizontal="center" vertical="center"/>
    </xf>
    <xf numFmtId="0" fontId="0" fillId="0" borderId="31" xfId="0" applyBorder="1" applyAlignment="1">
      <alignment horizontal="left" vertical="center"/>
    </xf>
    <xf numFmtId="0" fontId="2" fillId="4" borderId="8" xfId="0" applyFont="1" applyFill="1" applyBorder="1" applyAlignment="1">
      <alignment horizontal="center" vertical="center"/>
    </xf>
    <xf numFmtId="0" fontId="3" fillId="0" borderId="11" xfId="0" applyFont="1" applyBorder="1" applyAlignment="1">
      <alignment horizontal="center"/>
    </xf>
    <xf numFmtId="0" fontId="3" fillId="0" borderId="12" xfId="0" applyFont="1" applyBorder="1" applyAlignment="1">
      <alignment horizontal="center"/>
    </xf>
    <xf numFmtId="0" fontId="0" fillId="3" borderId="0" xfId="0" applyFill="1" applyProtection="1">
      <protection locked="0"/>
    </xf>
    <xf numFmtId="0" fontId="12" fillId="0" borderId="41" xfId="0" applyFont="1" applyBorder="1" applyAlignment="1" applyProtection="1">
      <alignment horizontal="center"/>
      <protection locked="0"/>
    </xf>
    <xf numFmtId="0" fontId="12" fillId="0" borderId="18" xfId="0" applyFont="1" applyBorder="1" applyAlignment="1" applyProtection="1">
      <alignment horizontal="center"/>
      <protection locked="0"/>
    </xf>
    <xf numFmtId="0" fontId="12" fillId="0" borderId="29" xfId="0" applyFont="1" applyBorder="1" applyAlignment="1" applyProtection="1">
      <alignment horizontal="center"/>
      <protection locked="0"/>
    </xf>
    <xf numFmtId="164" fontId="16" fillId="8" borderId="15" xfId="0" applyNumberFormat="1" applyFont="1" applyFill="1" applyBorder="1" applyAlignment="1" applyProtection="1">
      <alignment horizontal="center"/>
      <protection locked="0"/>
    </xf>
    <xf numFmtId="0" fontId="0" fillId="0" borderId="0" xfId="0" applyProtection="1">
      <protection locked="0"/>
    </xf>
    <xf numFmtId="0" fontId="22" fillId="3" borderId="0" xfId="0" applyFont="1" applyFill="1" applyAlignment="1" applyProtection="1">
      <alignment horizontal="center"/>
      <protection locked="0"/>
    </xf>
    <xf numFmtId="0" fontId="22" fillId="3" borderId="0" xfId="0" applyFont="1" applyFill="1" applyProtection="1">
      <protection locked="0"/>
    </xf>
    <xf numFmtId="0" fontId="0" fillId="0" borderId="47" xfId="0" applyBorder="1" applyAlignment="1">
      <alignment horizontal="left" vertical="center"/>
    </xf>
    <xf numFmtId="0" fontId="0" fillId="0" borderId="8" xfId="0" applyBorder="1" applyAlignment="1">
      <alignment horizontal="left" vertical="center"/>
    </xf>
    <xf numFmtId="0" fontId="23" fillId="3" borderId="0" xfId="0" applyFont="1" applyFill="1" applyProtection="1">
      <protection locked="0"/>
    </xf>
    <xf numFmtId="0" fontId="0" fillId="0" borderId="0" xfId="0" applyAlignment="1">
      <alignment horizontal="center"/>
    </xf>
    <xf numFmtId="9" fontId="0" fillId="0" borderId="0" xfId="0" applyNumberFormat="1"/>
    <xf numFmtId="9" fontId="0" fillId="0" borderId="0" xfId="1" applyFont="1" applyFill="1" applyBorder="1"/>
    <xf numFmtId="9" fontId="0" fillId="0" borderId="18" xfId="1" applyFont="1" applyBorder="1" applyAlignment="1">
      <alignment horizontal="center"/>
    </xf>
    <xf numFmtId="0" fontId="0" fillId="3" borderId="0" xfId="0" applyFill="1" applyAlignment="1">
      <alignment horizontal="center"/>
    </xf>
    <xf numFmtId="9" fontId="10" fillId="3" borderId="18" xfId="1" applyFont="1" applyFill="1" applyBorder="1" applyAlignment="1">
      <alignment horizontal="center" vertical="center"/>
    </xf>
    <xf numFmtId="0" fontId="0" fillId="0" borderId="9" xfId="0" applyBorder="1"/>
    <xf numFmtId="0" fontId="0" fillId="0" borderId="14" xfId="0" applyBorder="1"/>
    <xf numFmtId="0" fontId="10" fillId="3" borderId="0" xfId="0" applyFont="1" applyFill="1"/>
    <xf numFmtId="165" fontId="0" fillId="0" borderId="0" xfId="1" applyNumberFormat="1" applyFont="1"/>
    <xf numFmtId="0" fontId="2" fillId="3" borderId="0" xfId="0" applyFont="1" applyFill="1" applyAlignment="1">
      <alignment vertical="center"/>
    </xf>
    <xf numFmtId="0" fontId="30" fillId="3" borderId="0" xfId="0" applyFont="1" applyFill="1" applyAlignment="1" applyProtection="1">
      <alignment vertical="top"/>
      <protection locked="0"/>
    </xf>
    <xf numFmtId="0" fontId="5" fillId="3" borderId="0" xfId="0" applyFont="1" applyFill="1" applyAlignment="1" applyProtection="1">
      <alignment horizontal="center" vertical="top"/>
      <protection locked="0"/>
    </xf>
    <xf numFmtId="9" fontId="16" fillId="4" borderId="15" xfId="1" applyFont="1" applyFill="1" applyBorder="1" applyAlignment="1" applyProtection="1">
      <alignment horizontal="center" vertical="center"/>
    </xf>
    <xf numFmtId="165" fontId="4" fillId="3" borderId="0" xfId="1" applyNumberFormat="1" applyFont="1" applyFill="1" applyAlignment="1" applyProtection="1">
      <alignment horizontal="center"/>
    </xf>
    <xf numFmtId="0" fontId="0" fillId="3" borderId="3" xfId="0" applyFill="1" applyBorder="1"/>
    <xf numFmtId="0" fontId="0" fillId="2" borderId="0" xfId="0" applyFill="1" applyProtection="1">
      <protection locked="0"/>
    </xf>
    <xf numFmtId="0" fontId="12" fillId="0" borderId="2" xfId="0" applyFont="1" applyBorder="1" applyAlignment="1" applyProtection="1">
      <alignment horizontal="center"/>
      <protection locked="0"/>
    </xf>
    <xf numFmtId="0" fontId="12" fillId="0" borderId="25" xfId="0" applyFont="1" applyBorder="1" applyAlignment="1" applyProtection="1">
      <alignment horizontal="center"/>
      <protection locked="0"/>
    </xf>
    <xf numFmtId="0" fontId="0" fillId="3" borderId="7" xfId="0" applyFill="1" applyBorder="1"/>
    <xf numFmtId="0" fontId="0" fillId="3" borderId="12" xfId="0" applyFill="1" applyBorder="1"/>
    <xf numFmtId="164" fontId="12" fillId="0" borderId="5" xfId="0" applyNumberFormat="1" applyFont="1" applyBorder="1" applyAlignment="1" applyProtection="1">
      <alignment horizontal="center"/>
      <protection locked="0"/>
    </xf>
    <xf numFmtId="164" fontId="12" fillId="0" borderId="9" xfId="0" applyNumberFormat="1" applyFont="1" applyBorder="1" applyAlignment="1" applyProtection="1">
      <alignment horizontal="center"/>
      <protection locked="0"/>
    </xf>
    <xf numFmtId="164" fontId="12" fillId="0" borderId="14" xfId="0" applyNumberFormat="1" applyFont="1" applyBorder="1" applyAlignment="1" applyProtection="1">
      <alignment horizontal="center"/>
      <protection locked="0"/>
    </xf>
    <xf numFmtId="164" fontId="12" fillId="0" borderId="43" xfId="0" applyNumberFormat="1" applyFont="1" applyBorder="1" applyAlignment="1" applyProtection="1">
      <alignment horizontal="center"/>
      <protection locked="0"/>
    </xf>
    <xf numFmtId="164" fontId="12" fillId="3" borderId="0" xfId="0" applyNumberFormat="1" applyFont="1" applyFill="1" applyAlignment="1" applyProtection="1">
      <alignment horizontal="center"/>
      <protection locked="0"/>
    </xf>
    <xf numFmtId="0" fontId="14" fillId="3" borderId="0" xfId="0" applyFont="1" applyFill="1" applyProtection="1">
      <protection locked="0"/>
    </xf>
    <xf numFmtId="9" fontId="0" fillId="3" borderId="6" xfId="0" applyNumberFormat="1" applyFill="1" applyBorder="1" applyAlignment="1">
      <alignment horizontal="center"/>
    </xf>
    <xf numFmtId="0" fontId="0" fillId="3" borderId="7" xfId="0" applyFill="1" applyBorder="1" applyAlignment="1">
      <alignment horizontal="center"/>
    </xf>
    <xf numFmtId="0" fontId="0" fillId="3" borderId="6" xfId="0" applyFill="1" applyBorder="1" applyAlignment="1">
      <alignment horizontal="center"/>
    </xf>
    <xf numFmtId="9" fontId="0" fillId="3" borderId="6" xfId="1" applyFont="1" applyFill="1" applyBorder="1" applyAlignment="1">
      <alignment horizontal="center"/>
    </xf>
    <xf numFmtId="9" fontId="0" fillId="3" borderId="0" xfId="1" applyFont="1" applyFill="1" applyBorder="1" applyAlignment="1">
      <alignment horizontal="center"/>
    </xf>
    <xf numFmtId="9" fontId="0" fillId="3" borderId="7" xfId="1" applyFont="1" applyFill="1" applyBorder="1" applyAlignment="1">
      <alignment horizontal="center"/>
    </xf>
    <xf numFmtId="0" fontId="25" fillId="3" borderId="10" xfId="0" applyFont="1" applyFill="1" applyBorder="1"/>
    <xf numFmtId="0" fontId="25" fillId="3" borderId="11" xfId="0" applyFont="1" applyFill="1" applyBorder="1"/>
    <xf numFmtId="0" fontId="0" fillId="3" borderId="11" xfId="0" applyFill="1" applyBorder="1"/>
    <xf numFmtId="9" fontId="0" fillId="3" borderId="0" xfId="1" applyFont="1" applyFill="1" applyBorder="1" applyAlignment="1">
      <alignment horizontal="center" vertical="center"/>
    </xf>
    <xf numFmtId="9" fontId="0" fillId="3" borderId="0" xfId="1" applyFont="1" applyFill="1" applyBorder="1"/>
    <xf numFmtId="0" fontId="0" fillId="3" borderId="6" xfId="0" applyFill="1" applyBorder="1"/>
    <xf numFmtId="9" fontId="0" fillId="3" borderId="0" xfId="0" applyNumberFormat="1" applyFill="1" applyAlignment="1">
      <alignment horizontal="center"/>
    </xf>
    <xf numFmtId="0" fontId="0" fillId="3" borderId="10" xfId="0" applyFill="1" applyBorder="1"/>
    <xf numFmtId="0" fontId="0" fillId="3" borderId="1" xfId="0" applyFill="1" applyBorder="1"/>
    <xf numFmtId="0" fontId="0" fillId="3" borderId="2" xfId="0" applyFill="1" applyBorder="1"/>
    <xf numFmtId="165" fontId="0" fillId="3" borderId="6" xfId="0" applyNumberFormat="1" applyFill="1" applyBorder="1" applyAlignment="1">
      <alignment horizontal="center"/>
    </xf>
    <xf numFmtId="165" fontId="0" fillId="3" borderId="6" xfId="1" applyNumberFormat="1" applyFont="1" applyFill="1" applyBorder="1"/>
    <xf numFmtId="0" fontId="0" fillId="0" borderId="26" xfId="0" applyBorder="1" applyAlignment="1">
      <alignment horizontal="center"/>
    </xf>
    <xf numFmtId="0" fontId="0" fillId="0" borderId="26" xfId="0" applyBorder="1"/>
    <xf numFmtId="0" fontId="0" fillId="0" borderId="24" xfId="0" applyBorder="1"/>
    <xf numFmtId="164" fontId="22" fillId="3" borderId="4" xfId="0" applyNumberFormat="1" applyFont="1" applyFill="1" applyBorder="1" applyAlignment="1" applyProtection="1">
      <alignment horizontal="center" vertical="center" wrapText="1"/>
      <protection locked="0"/>
    </xf>
    <xf numFmtId="164" fontId="22" fillId="3" borderId="8" xfId="0" applyNumberFormat="1" applyFont="1" applyFill="1" applyBorder="1" applyAlignment="1" applyProtection="1">
      <alignment horizontal="center" vertical="center" wrapText="1"/>
      <protection locked="0"/>
    </xf>
    <xf numFmtId="164" fontId="22" fillId="3" borderId="13" xfId="0" applyNumberFormat="1" applyFont="1" applyFill="1" applyBorder="1" applyAlignment="1" applyProtection="1">
      <alignment horizontal="center" vertical="center" wrapText="1"/>
      <protection locked="0"/>
    </xf>
    <xf numFmtId="164" fontId="22" fillId="0" borderId="49" xfId="0" applyNumberFormat="1" applyFont="1" applyBorder="1" applyAlignment="1" applyProtection="1">
      <alignment horizontal="center" vertical="center" wrapText="1"/>
      <protection locked="0"/>
    </xf>
    <xf numFmtId="164" fontId="22" fillId="0" borderId="31" xfId="0" applyNumberFormat="1" applyFont="1" applyBorder="1" applyAlignment="1" applyProtection="1">
      <alignment horizontal="center" vertical="center" wrapText="1"/>
      <protection locked="0"/>
    </xf>
    <xf numFmtId="164" fontId="22" fillId="0" borderId="46" xfId="0" applyNumberFormat="1" applyFont="1" applyBorder="1" applyAlignment="1" applyProtection="1">
      <alignment horizontal="center"/>
      <protection locked="0"/>
    </xf>
    <xf numFmtId="164" fontId="22" fillId="0" borderId="17" xfId="0" applyNumberFormat="1" applyFont="1" applyBorder="1" applyAlignment="1" applyProtection="1">
      <alignment horizontal="center"/>
      <protection locked="0"/>
    </xf>
    <xf numFmtId="164" fontId="22" fillId="0" borderId="47" xfId="0" applyNumberFormat="1" applyFont="1" applyBorder="1" applyAlignment="1" applyProtection="1">
      <alignment horizontal="center"/>
      <protection locked="0"/>
    </xf>
    <xf numFmtId="164" fontId="22" fillId="0" borderId="48" xfId="0" applyNumberFormat="1" applyFont="1" applyBorder="1" applyAlignment="1" applyProtection="1">
      <alignment horizontal="center"/>
      <protection locked="0"/>
    </xf>
    <xf numFmtId="164" fontId="22" fillId="0" borderId="51" xfId="0" applyNumberFormat="1" applyFont="1" applyBorder="1" applyAlignment="1" applyProtection="1">
      <alignment horizontal="center" vertical="center" wrapText="1"/>
      <protection locked="0"/>
    </xf>
    <xf numFmtId="164" fontId="22" fillId="0" borderId="11" xfId="0" applyNumberFormat="1" applyFont="1" applyBorder="1" applyAlignment="1" applyProtection="1">
      <alignment horizontal="center"/>
      <protection locked="0"/>
    </xf>
    <xf numFmtId="164" fontId="22" fillId="0" borderId="51" xfId="0" applyNumberFormat="1" applyFont="1" applyBorder="1" applyAlignment="1" applyProtection="1">
      <alignment horizontal="center" vertical="center"/>
      <protection locked="0"/>
    </xf>
    <xf numFmtId="164" fontId="22" fillId="0" borderId="48" xfId="0" applyNumberFormat="1" applyFont="1" applyBorder="1" applyAlignment="1" applyProtection="1">
      <alignment horizontal="center" vertical="center"/>
      <protection locked="0"/>
    </xf>
    <xf numFmtId="0" fontId="0" fillId="3" borderId="0" xfId="0" applyFill="1" applyAlignment="1" applyProtection="1">
      <alignment horizontal="center"/>
      <protection locked="0"/>
    </xf>
    <xf numFmtId="0" fontId="0" fillId="3" borderId="0" xfId="0" applyFill="1" applyAlignment="1">
      <alignment horizontal="center" vertical="center"/>
    </xf>
    <xf numFmtId="9" fontId="0" fillId="3" borderId="0" xfId="0" applyNumberFormat="1" applyFill="1" applyAlignment="1">
      <alignment horizontal="center" vertical="center"/>
    </xf>
    <xf numFmtId="0" fontId="0" fillId="3" borderId="0" xfId="0" applyFill="1" applyAlignment="1">
      <alignment vertical="center"/>
    </xf>
    <xf numFmtId="0" fontId="25" fillId="3" borderId="0" xfId="0" applyFont="1" applyFill="1"/>
    <xf numFmtId="9" fontId="0" fillId="3" borderId="0" xfId="0" applyNumberFormat="1" applyFill="1"/>
    <xf numFmtId="9" fontId="0" fillId="3" borderId="0" xfId="0" applyNumberFormat="1" applyFill="1" applyAlignment="1">
      <alignment vertical="center"/>
    </xf>
    <xf numFmtId="164" fontId="22" fillId="3" borderId="8" xfId="0" applyNumberFormat="1" applyFont="1" applyFill="1" applyBorder="1" applyAlignment="1" applyProtection="1">
      <alignment horizontal="center" vertical="center"/>
      <protection locked="0"/>
    </xf>
    <xf numFmtId="164" fontId="22" fillId="0" borderId="31" xfId="0" applyNumberFormat="1" applyFont="1" applyBorder="1" applyAlignment="1" applyProtection="1">
      <alignment horizontal="center" vertical="center"/>
      <protection locked="0"/>
    </xf>
    <xf numFmtId="164" fontId="22" fillId="3" borderId="13" xfId="0" applyNumberFormat="1" applyFont="1" applyFill="1" applyBorder="1" applyAlignment="1" applyProtection="1">
      <alignment horizontal="center" vertical="center"/>
      <protection locked="0"/>
    </xf>
    <xf numFmtId="164" fontId="22" fillId="3" borderId="66" xfId="0" applyNumberFormat="1" applyFont="1" applyFill="1" applyBorder="1" applyAlignment="1" applyProtection="1">
      <alignment horizontal="center" vertical="center"/>
      <protection locked="0"/>
    </xf>
    <xf numFmtId="164" fontId="22" fillId="0" borderId="67" xfId="0" applyNumberFormat="1" applyFont="1" applyBorder="1" applyAlignment="1" applyProtection="1">
      <alignment horizontal="center" vertical="center"/>
      <protection locked="0"/>
    </xf>
    <xf numFmtId="164" fontId="22" fillId="0" borderId="17" xfId="0" applyNumberFormat="1" applyFont="1" applyBorder="1" applyAlignment="1" applyProtection="1">
      <alignment horizontal="center" vertical="center"/>
      <protection locked="0"/>
    </xf>
    <xf numFmtId="164" fontId="22" fillId="3" borderId="4" xfId="0" applyNumberFormat="1" applyFont="1" applyFill="1" applyBorder="1" applyAlignment="1" applyProtection="1">
      <alignment horizontal="center" vertical="center"/>
      <protection locked="0"/>
    </xf>
    <xf numFmtId="164" fontId="22" fillId="0" borderId="49" xfId="0" applyNumberFormat="1" applyFont="1" applyBorder="1" applyAlignment="1" applyProtection="1">
      <alignment horizontal="center" vertical="center"/>
      <protection locked="0"/>
    </xf>
    <xf numFmtId="0" fontId="22" fillId="3" borderId="0" xfId="0" applyFont="1" applyFill="1" applyAlignment="1" applyProtection="1">
      <alignment horizontal="center" vertical="center"/>
      <protection locked="0"/>
    </xf>
    <xf numFmtId="0" fontId="20" fillId="3" borderId="0" xfId="0" applyFont="1" applyFill="1" applyAlignment="1" applyProtection="1">
      <alignment horizontal="center"/>
      <protection locked="0"/>
    </xf>
    <xf numFmtId="0" fontId="44" fillId="3" borderId="0" xfId="0" applyFont="1" applyFill="1" applyProtection="1">
      <protection locked="0"/>
    </xf>
    <xf numFmtId="0" fontId="22" fillId="7" borderId="65" xfId="0" applyFont="1" applyFill="1" applyBorder="1" applyAlignment="1">
      <alignment vertical="center"/>
    </xf>
    <xf numFmtId="0" fontId="22" fillId="7" borderId="60" xfId="0" applyFont="1" applyFill="1" applyBorder="1" applyAlignment="1">
      <alignment vertical="center"/>
    </xf>
    <xf numFmtId="164" fontId="22" fillId="7" borderId="65" xfId="0" applyNumberFormat="1" applyFont="1" applyFill="1" applyBorder="1" applyAlignment="1">
      <alignment horizontal="center" vertical="center"/>
    </xf>
    <xf numFmtId="164" fontId="22" fillId="7" borderId="60" xfId="0" applyNumberFormat="1" applyFont="1" applyFill="1" applyBorder="1" applyAlignment="1">
      <alignment horizontal="center" vertical="center"/>
    </xf>
    <xf numFmtId="0" fontId="22" fillId="7" borderId="59" xfId="0" applyFont="1" applyFill="1" applyBorder="1" applyAlignment="1">
      <alignment vertical="center"/>
    </xf>
    <xf numFmtId="0" fontId="22" fillId="7" borderId="63" xfId="0" applyFont="1" applyFill="1" applyBorder="1" applyAlignment="1">
      <alignment vertical="center"/>
    </xf>
    <xf numFmtId="164" fontId="22" fillId="7" borderId="59" xfId="0" applyNumberFormat="1" applyFont="1" applyFill="1" applyBorder="1" applyAlignment="1">
      <alignment horizontal="center" vertical="center"/>
    </xf>
    <xf numFmtId="164" fontId="22" fillId="7" borderId="63" xfId="0" applyNumberFormat="1" applyFont="1" applyFill="1" applyBorder="1" applyAlignment="1">
      <alignment horizontal="center" vertical="center"/>
    </xf>
    <xf numFmtId="0" fontId="19" fillId="3" borderId="0" xfId="0" applyFont="1" applyFill="1" applyAlignment="1">
      <alignment horizontal="center" vertical="center" wrapText="1"/>
    </xf>
    <xf numFmtId="164" fontId="22" fillId="0" borderId="16" xfId="0" applyNumberFormat="1" applyFont="1" applyBorder="1" applyAlignment="1" applyProtection="1">
      <alignment horizontal="center" vertical="center"/>
      <protection locked="0"/>
    </xf>
    <xf numFmtId="164" fontId="4" fillId="3" borderId="0" xfId="0" applyNumberFormat="1" applyFont="1" applyFill="1" applyAlignment="1">
      <alignment horizontal="center"/>
    </xf>
    <xf numFmtId="0" fontId="23" fillId="3" borderId="0" xfId="0" applyFont="1" applyFill="1" applyAlignment="1" applyProtection="1">
      <alignment horizontal="center" vertical="center"/>
      <protection locked="0"/>
    </xf>
    <xf numFmtId="0" fontId="22" fillId="0" borderId="5" xfId="0" applyFont="1" applyBorder="1" applyAlignment="1" applyProtection="1">
      <alignment horizontal="center" vertical="center"/>
      <protection locked="0"/>
    </xf>
    <xf numFmtId="0" fontId="22" fillId="3" borderId="15" xfId="0" applyFont="1" applyFill="1" applyBorder="1" applyAlignment="1" applyProtection="1">
      <alignment horizontal="center" vertical="center"/>
      <protection locked="0"/>
    </xf>
    <xf numFmtId="0" fontId="22" fillId="3" borderId="20" xfId="0" applyFont="1" applyFill="1" applyBorder="1" applyAlignment="1" applyProtection="1">
      <alignment horizontal="center" vertical="center"/>
      <protection locked="0"/>
    </xf>
    <xf numFmtId="0" fontId="0" fillId="3" borderId="0" xfId="0" applyFill="1" applyAlignment="1" applyProtection="1">
      <alignment horizontal="center" vertical="center"/>
      <protection locked="0"/>
    </xf>
    <xf numFmtId="0" fontId="0" fillId="0" borderId="0" xfId="0" applyAlignment="1" applyProtection="1">
      <alignment horizontal="center" vertical="center"/>
      <protection locked="0"/>
    </xf>
    <xf numFmtId="0" fontId="3" fillId="3" borderId="0" xfId="0" applyFont="1" applyFill="1"/>
    <xf numFmtId="0" fontId="0" fillId="3" borderId="0" xfId="0" applyFill="1" applyAlignment="1">
      <alignment vertical="center" wrapText="1"/>
    </xf>
    <xf numFmtId="0" fontId="0" fillId="3" borderId="0" xfId="0" applyFill="1" applyAlignment="1">
      <alignment wrapText="1"/>
    </xf>
    <xf numFmtId="0" fontId="36" fillId="7" borderId="15" xfId="0" applyFont="1" applyFill="1" applyBorder="1" applyAlignment="1">
      <alignment horizontal="center" vertical="center"/>
    </xf>
    <xf numFmtId="0" fontId="36" fillId="7" borderId="20" xfId="1" applyNumberFormat="1" applyFont="1" applyFill="1" applyBorder="1" applyAlignment="1" applyProtection="1">
      <alignment horizontal="center" vertical="center"/>
    </xf>
    <xf numFmtId="0" fontId="10" fillId="3" borderId="0" xfId="0" applyFont="1" applyFill="1" applyProtection="1">
      <protection locked="0"/>
    </xf>
    <xf numFmtId="9" fontId="12" fillId="3" borderId="0" xfId="1" applyFont="1" applyFill="1" applyBorder="1" applyAlignment="1" applyProtection="1">
      <alignment horizontal="center"/>
      <protection locked="0"/>
    </xf>
    <xf numFmtId="0" fontId="15" fillId="3" borderId="0" xfId="0" applyFont="1" applyFill="1" applyAlignment="1" applyProtection="1">
      <alignment vertical="center"/>
      <protection locked="0"/>
    </xf>
    <xf numFmtId="9" fontId="37" fillId="3" borderId="0" xfId="1" applyFont="1" applyFill="1" applyBorder="1" applyAlignment="1" applyProtection="1">
      <alignment horizontal="center"/>
      <protection locked="0"/>
    </xf>
    <xf numFmtId="164" fontId="17" fillId="3" borderId="0" xfId="0" applyNumberFormat="1" applyFont="1" applyFill="1" applyAlignment="1" applyProtection="1">
      <alignment horizontal="center" vertical="center"/>
      <protection locked="0"/>
    </xf>
    <xf numFmtId="0" fontId="38" fillId="3" borderId="0" xfId="0" applyFont="1" applyFill="1" applyAlignment="1" applyProtection="1">
      <alignment horizontal="center"/>
      <protection locked="0"/>
    </xf>
    <xf numFmtId="0" fontId="4" fillId="3" borderId="0" xfId="0" applyFont="1" applyFill="1" applyAlignment="1" applyProtection="1">
      <alignment horizontal="center"/>
      <protection locked="0"/>
    </xf>
    <xf numFmtId="0" fontId="4" fillId="3" borderId="0" xfId="0" applyFont="1" applyFill="1" applyProtection="1">
      <protection locked="0"/>
    </xf>
    <xf numFmtId="0" fontId="3" fillId="0" borderId="0" xfId="0" applyFont="1"/>
    <xf numFmtId="0" fontId="11" fillId="3" borderId="0" xfId="0" applyFont="1" applyFill="1" applyAlignment="1">
      <alignment horizontal="center" vertical="center" wrapText="1"/>
    </xf>
    <xf numFmtId="0" fontId="12" fillId="7" borderId="41" xfId="0" applyFont="1" applyFill="1" applyBorder="1" applyAlignment="1">
      <alignment horizontal="center"/>
    </xf>
    <xf numFmtId="164" fontId="12" fillId="7" borderId="41" xfId="0" applyNumberFormat="1" applyFont="1" applyFill="1" applyBorder="1" applyAlignment="1">
      <alignment horizontal="center" vertical="center"/>
    </xf>
    <xf numFmtId="0" fontId="12" fillId="7" borderId="18" xfId="0" applyFont="1" applyFill="1" applyBorder="1" applyAlignment="1">
      <alignment horizontal="center"/>
    </xf>
    <xf numFmtId="164" fontId="12" fillId="7" borderId="18" xfId="0" applyNumberFormat="1" applyFont="1" applyFill="1" applyBorder="1" applyAlignment="1">
      <alignment horizontal="center" vertical="center"/>
    </xf>
    <xf numFmtId="0" fontId="12" fillId="7" borderId="25" xfId="0" applyFont="1" applyFill="1" applyBorder="1" applyAlignment="1">
      <alignment horizontal="center"/>
    </xf>
    <xf numFmtId="164" fontId="12" fillId="7" borderId="25" xfId="0" applyNumberFormat="1" applyFont="1" applyFill="1" applyBorder="1" applyAlignment="1">
      <alignment horizontal="center" vertical="center"/>
    </xf>
    <xf numFmtId="0" fontId="12" fillId="7" borderId="29" xfId="0" applyFont="1" applyFill="1" applyBorder="1" applyAlignment="1">
      <alignment horizontal="center"/>
    </xf>
    <xf numFmtId="0" fontId="16" fillId="8" borderId="15" xfId="0" applyFont="1" applyFill="1" applyBorder="1"/>
    <xf numFmtId="164" fontId="16" fillId="8" borderId="15" xfId="0" applyNumberFormat="1" applyFont="1" applyFill="1" applyBorder="1" applyAlignment="1">
      <alignment horizontal="center"/>
    </xf>
    <xf numFmtId="164" fontId="17" fillId="8" borderId="20" xfId="0" applyNumberFormat="1" applyFont="1" applyFill="1" applyBorder="1" applyAlignment="1">
      <alignment horizontal="center" vertical="center"/>
    </xf>
    <xf numFmtId="164" fontId="17" fillId="8" borderId="15" xfId="0" applyNumberFormat="1" applyFont="1" applyFill="1" applyBorder="1" applyAlignment="1">
      <alignment horizontal="center" vertical="center"/>
    </xf>
    <xf numFmtId="165" fontId="17" fillId="3" borderId="0" xfId="1" applyNumberFormat="1" applyFont="1" applyFill="1" applyBorder="1" applyAlignment="1" applyProtection="1">
      <alignment horizontal="center" vertical="center"/>
    </xf>
    <xf numFmtId="0" fontId="34" fillId="3" borderId="0" xfId="0" applyFont="1" applyFill="1" applyProtection="1">
      <protection locked="0"/>
    </xf>
    <xf numFmtId="0" fontId="34" fillId="3" borderId="0" xfId="0" applyFont="1" applyFill="1"/>
    <xf numFmtId="0" fontId="0" fillId="2" borderId="6" xfId="0" applyFill="1" applyBorder="1" applyProtection="1">
      <protection locked="0"/>
    </xf>
    <xf numFmtId="0" fontId="0" fillId="2" borderId="7" xfId="0" applyFill="1" applyBorder="1" applyProtection="1">
      <protection locked="0"/>
    </xf>
    <xf numFmtId="0" fontId="0" fillId="2" borderId="10" xfId="0" applyFill="1" applyBorder="1" applyProtection="1">
      <protection locked="0"/>
    </xf>
    <xf numFmtId="0" fontId="0" fillId="2" borderId="11" xfId="0" applyFill="1" applyBorder="1" applyProtection="1">
      <protection locked="0"/>
    </xf>
    <xf numFmtId="0" fontId="0" fillId="2" borderId="12" xfId="0" applyFill="1" applyBorder="1" applyProtection="1">
      <protection locked="0"/>
    </xf>
    <xf numFmtId="0" fontId="0" fillId="2" borderId="6" xfId="0" applyFill="1" applyBorder="1"/>
    <xf numFmtId="0" fontId="0" fillId="2" borderId="0" xfId="0" applyFill="1"/>
    <xf numFmtId="0" fontId="31" fillId="2" borderId="0" xfId="0" applyFont="1" applyFill="1" applyAlignment="1">
      <alignment vertical="center" wrapText="1"/>
    </xf>
    <xf numFmtId="0" fontId="0" fillId="2" borderId="7" xfId="0" applyFill="1" applyBorder="1"/>
    <xf numFmtId="0" fontId="6" fillId="2" borderId="6" xfId="0" applyFont="1" applyFill="1" applyBorder="1"/>
    <xf numFmtId="0" fontId="24" fillId="2" borderId="0" xfId="0" applyFont="1" applyFill="1" applyAlignment="1">
      <alignment vertical="center" wrapText="1"/>
    </xf>
    <xf numFmtId="0" fontId="6" fillId="2" borderId="7" xfId="0" applyFont="1" applyFill="1" applyBorder="1"/>
    <xf numFmtId="0" fontId="24" fillId="2" borderId="0" xfId="0" applyFont="1" applyFill="1"/>
    <xf numFmtId="0" fontId="0" fillId="2" borderId="0" xfId="0" applyFill="1" applyAlignment="1">
      <alignment vertical="center"/>
    </xf>
    <xf numFmtId="164" fontId="22" fillId="3" borderId="59" xfId="0" applyNumberFormat="1" applyFont="1" applyFill="1" applyBorder="1" applyAlignment="1" applyProtection="1">
      <alignment horizontal="center" vertical="center"/>
      <protection locked="0"/>
    </xf>
    <xf numFmtId="164" fontId="47" fillId="7" borderId="33" xfId="0" applyNumberFormat="1" applyFont="1" applyFill="1" applyBorder="1" applyAlignment="1">
      <alignment horizontal="center" vertical="center"/>
    </xf>
    <xf numFmtId="164" fontId="22" fillId="3" borderId="15" xfId="0" applyNumberFormat="1" applyFont="1" applyFill="1" applyBorder="1" applyAlignment="1" applyProtection="1">
      <alignment horizontal="center" vertical="center"/>
      <protection locked="0"/>
    </xf>
    <xf numFmtId="0" fontId="22" fillId="0" borderId="55" xfId="0" applyFont="1" applyBorder="1" applyAlignment="1" applyProtection="1">
      <alignment horizontal="center" vertical="center"/>
      <protection locked="0"/>
    </xf>
    <xf numFmtId="164" fontId="47" fillId="7" borderId="27" xfId="0" applyNumberFormat="1" applyFont="1" applyFill="1" applyBorder="1" applyAlignment="1">
      <alignment horizontal="center" vertical="center"/>
    </xf>
    <xf numFmtId="164" fontId="22" fillId="0" borderId="2" xfId="0" applyNumberFormat="1" applyFont="1" applyBorder="1" applyAlignment="1" applyProtection="1">
      <alignment horizontal="center" vertical="center"/>
      <protection locked="0"/>
    </xf>
    <xf numFmtId="164" fontId="22" fillId="0" borderId="24" xfId="0" applyNumberFormat="1" applyFont="1" applyBorder="1" applyAlignment="1" applyProtection="1">
      <alignment horizontal="center" vertical="center"/>
      <protection locked="0"/>
    </xf>
    <xf numFmtId="164" fontId="22" fillId="0" borderId="14" xfId="0" applyNumberFormat="1" applyFont="1" applyBorder="1" applyAlignment="1" applyProtection="1">
      <alignment horizontal="center" vertical="center"/>
      <protection locked="0"/>
    </xf>
    <xf numFmtId="0" fontId="48" fillId="3" borderId="0" xfId="0" applyFont="1" applyFill="1" applyAlignment="1" applyProtection="1">
      <alignment vertical="center" wrapText="1"/>
      <protection locked="0"/>
    </xf>
    <xf numFmtId="0" fontId="48" fillId="3" borderId="11" xfId="0" applyFont="1" applyFill="1" applyBorder="1" applyAlignment="1" applyProtection="1">
      <alignment horizontal="center" vertical="center"/>
      <protection locked="0"/>
    </xf>
    <xf numFmtId="164" fontId="48" fillId="3" borderId="11" xfId="0" applyNumberFormat="1" applyFont="1" applyFill="1" applyBorder="1" applyAlignment="1" applyProtection="1">
      <alignment horizontal="center" vertical="center"/>
      <protection locked="0"/>
    </xf>
    <xf numFmtId="9" fontId="49" fillId="3" borderId="11" xfId="1" applyFont="1" applyFill="1" applyBorder="1" applyAlignment="1" applyProtection="1">
      <alignment horizontal="center" vertical="center"/>
      <protection locked="0"/>
    </xf>
    <xf numFmtId="0" fontId="49" fillId="3" borderId="11" xfId="0" applyFont="1" applyFill="1" applyBorder="1" applyAlignment="1" applyProtection="1">
      <alignment horizontal="center" vertical="center"/>
      <protection locked="0"/>
    </xf>
    <xf numFmtId="164" fontId="48" fillId="3" borderId="0" xfId="0" applyNumberFormat="1" applyFont="1" applyFill="1" applyAlignment="1" applyProtection="1">
      <alignment horizontal="center"/>
      <protection locked="0"/>
    </xf>
    <xf numFmtId="164" fontId="4" fillId="3" borderId="0" xfId="0" applyNumberFormat="1" applyFont="1" applyFill="1" applyAlignment="1" applyProtection="1">
      <alignment horizontal="center"/>
      <protection locked="0"/>
    </xf>
    <xf numFmtId="0" fontId="22" fillId="7" borderId="19" xfId="0" applyFont="1" applyFill="1" applyBorder="1" applyAlignment="1">
      <alignment vertical="center" wrapText="1"/>
    </xf>
    <xf numFmtId="0" fontId="22" fillId="7" borderId="60" xfId="0" applyFont="1" applyFill="1" applyBorder="1" applyAlignment="1">
      <alignment vertical="center" wrapText="1"/>
    </xf>
    <xf numFmtId="164" fontId="22" fillId="7" borderId="19" xfId="0" applyNumberFormat="1" applyFont="1" applyFill="1" applyBorder="1" applyAlignment="1">
      <alignment horizontal="center" vertical="center"/>
    </xf>
    <xf numFmtId="0" fontId="22" fillId="7" borderId="15" xfId="0" applyFont="1" applyFill="1" applyBorder="1" applyAlignment="1">
      <alignment wrapText="1"/>
    </xf>
    <xf numFmtId="0" fontId="22" fillId="7" borderId="15" xfId="0" applyFont="1" applyFill="1" applyBorder="1" applyAlignment="1">
      <alignment vertical="center" wrapText="1"/>
    </xf>
    <xf numFmtId="164" fontId="22" fillId="7" borderId="59" xfId="0" applyNumberFormat="1" applyFont="1" applyFill="1" applyBorder="1" applyAlignment="1">
      <alignment horizontal="center"/>
    </xf>
    <xf numFmtId="164" fontId="22" fillId="7" borderId="63" xfId="0" applyNumberFormat="1" applyFont="1" applyFill="1" applyBorder="1" applyAlignment="1">
      <alignment horizontal="center"/>
    </xf>
    <xf numFmtId="164" fontId="22" fillId="7" borderId="60" xfId="0" applyNumberFormat="1" applyFont="1" applyFill="1" applyBorder="1" applyAlignment="1">
      <alignment horizontal="center"/>
    </xf>
    <xf numFmtId="0" fontId="22" fillId="7" borderId="59" xfId="0" applyFont="1" applyFill="1" applyBorder="1"/>
    <xf numFmtId="0" fontId="22" fillId="7" borderId="63" xfId="0" applyFont="1" applyFill="1" applyBorder="1"/>
    <xf numFmtId="0" fontId="22" fillId="7" borderId="60" xfId="0" applyFont="1" applyFill="1" applyBorder="1"/>
    <xf numFmtId="164" fontId="22" fillId="7" borderId="4" xfId="0" applyNumberFormat="1" applyFont="1" applyFill="1" applyBorder="1" applyAlignment="1">
      <alignment horizontal="center"/>
    </xf>
    <xf numFmtId="164" fontId="22" fillId="7" borderId="52" xfId="0" applyNumberFormat="1" applyFont="1" applyFill="1" applyBorder="1" applyAlignment="1">
      <alignment horizontal="center"/>
    </xf>
    <xf numFmtId="164" fontId="22" fillId="7" borderId="49" xfId="0" applyNumberFormat="1" applyFont="1" applyFill="1" applyBorder="1" applyAlignment="1">
      <alignment horizontal="center"/>
    </xf>
    <xf numFmtId="164" fontId="22" fillId="7" borderId="54" xfId="0" applyNumberFormat="1" applyFont="1" applyFill="1" applyBorder="1" applyAlignment="1">
      <alignment horizontal="center"/>
    </xf>
    <xf numFmtId="0" fontId="22" fillId="0" borderId="16" xfId="0" applyFont="1" applyBorder="1" applyAlignment="1" applyProtection="1">
      <alignment horizontal="center" vertical="center"/>
      <protection locked="0"/>
    </xf>
    <xf numFmtId="0" fontId="22" fillId="0" borderId="11" xfId="0" applyFont="1" applyBorder="1" applyAlignment="1" applyProtection="1">
      <alignment horizontal="center" vertical="center"/>
      <protection locked="0"/>
    </xf>
    <xf numFmtId="0" fontId="22" fillId="0" borderId="15" xfId="0" applyFont="1" applyBorder="1" applyAlignment="1" applyProtection="1">
      <alignment horizontal="center" vertical="center"/>
      <protection locked="0"/>
    </xf>
    <xf numFmtId="0" fontId="22" fillId="0" borderId="20" xfId="0" applyFont="1" applyBorder="1" applyAlignment="1" applyProtection="1">
      <alignment horizontal="center" vertical="center"/>
      <protection locked="0"/>
    </xf>
    <xf numFmtId="164" fontId="36" fillId="7" borderId="42" xfId="0" applyNumberFormat="1" applyFont="1" applyFill="1" applyBorder="1" applyAlignment="1">
      <alignment horizontal="center" vertical="center"/>
    </xf>
    <xf numFmtId="0" fontId="20" fillId="2" borderId="19" xfId="0" applyFont="1" applyFill="1" applyBorder="1" applyAlignment="1">
      <alignment horizontal="center" vertical="center"/>
    </xf>
    <xf numFmtId="0" fontId="20" fillId="2" borderId="68" xfId="0" applyFont="1" applyFill="1" applyBorder="1" applyAlignment="1">
      <alignment horizontal="center" vertical="center"/>
    </xf>
    <xf numFmtId="0" fontId="20" fillId="2" borderId="3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40" xfId="0" applyFont="1" applyFill="1" applyBorder="1" applyAlignment="1">
      <alignment horizontal="center" vertical="center" wrapText="1"/>
    </xf>
    <xf numFmtId="164" fontId="20" fillId="7" borderId="38" xfId="0" applyNumberFormat="1" applyFont="1" applyFill="1" applyBorder="1" applyAlignment="1">
      <alignment horizontal="center" vertical="center"/>
    </xf>
    <xf numFmtId="164" fontId="20" fillId="7" borderId="40" xfId="0" applyNumberFormat="1" applyFont="1" applyFill="1" applyBorder="1" applyAlignment="1">
      <alignment horizontal="center" vertical="center"/>
    </xf>
    <xf numFmtId="9" fontId="36" fillId="7" borderId="20" xfId="1" applyFont="1" applyFill="1" applyBorder="1" applyAlignment="1" applyProtection="1">
      <alignment horizontal="center" vertical="center"/>
    </xf>
    <xf numFmtId="0" fontId="20" fillId="2" borderId="15" xfId="0" applyFont="1" applyFill="1" applyBorder="1" applyAlignment="1">
      <alignment horizontal="center" vertical="center"/>
    </xf>
    <xf numFmtId="164" fontId="20" fillId="7" borderId="15" xfId="0" applyNumberFormat="1" applyFont="1" applyFill="1" applyBorder="1" applyAlignment="1">
      <alignment horizontal="center" vertical="center"/>
    </xf>
    <xf numFmtId="9" fontId="36" fillId="7" borderId="15" xfId="1" applyFont="1" applyFill="1" applyBorder="1" applyAlignment="1" applyProtection="1">
      <alignment horizontal="center" vertical="center"/>
    </xf>
    <xf numFmtId="164" fontId="36" fillId="7" borderId="15" xfId="0" applyNumberFormat="1" applyFont="1" applyFill="1" applyBorder="1" applyAlignment="1">
      <alignment horizontal="center" vertical="center"/>
    </xf>
    <xf numFmtId="0" fontId="20" fillId="2" borderId="38" xfId="0" applyFont="1" applyFill="1" applyBorder="1" applyAlignment="1">
      <alignment horizontal="center" vertical="center"/>
    </xf>
    <xf numFmtId="0" fontId="20" fillId="2" borderId="39" xfId="0" applyFont="1" applyFill="1" applyBorder="1" applyAlignment="1">
      <alignment horizontal="center" vertical="center"/>
    </xf>
    <xf numFmtId="0" fontId="0" fillId="7" borderId="59" xfId="0" applyFill="1" applyBorder="1"/>
    <xf numFmtId="0" fontId="0" fillId="7" borderId="63" xfId="0" applyFill="1" applyBorder="1"/>
    <xf numFmtId="0" fontId="0" fillId="7" borderId="63" xfId="0" applyFill="1" applyBorder="1" applyProtection="1">
      <protection locked="0"/>
    </xf>
    <xf numFmtId="0" fontId="0" fillId="7" borderId="60" xfId="0" applyFill="1" applyBorder="1"/>
    <xf numFmtId="0" fontId="20" fillId="2" borderId="15" xfId="0" applyFont="1" applyFill="1" applyBorder="1" applyAlignment="1">
      <alignment horizontal="center" vertical="center" wrapText="1"/>
    </xf>
    <xf numFmtId="0" fontId="20" fillId="2" borderId="28" xfId="0" applyFont="1" applyFill="1" applyBorder="1" applyAlignment="1">
      <alignment horizontal="center" vertical="center" wrapText="1"/>
    </xf>
    <xf numFmtId="9" fontId="36" fillId="7" borderId="65" xfId="1" applyFont="1" applyFill="1" applyBorder="1" applyAlignment="1" applyProtection="1">
      <alignment horizontal="center" vertical="center"/>
    </xf>
    <xf numFmtId="164" fontId="36" fillId="7" borderId="60" xfId="0" applyNumberFormat="1" applyFont="1" applyFill="1" applyBorder="1" applyAlignment="1">
      <alignment horizontal="center" vertical="center"/>
    </xf>
    <xf numFmtId="9" fontId="36" fillId="7" borderId="60" xfId="1" applyFont="1" applyFill="1" applyBorder="1" applyAlignment="1" applyProtection="1">
      <alignment horizontal="center" vertical="center"/>
    </xf>
    <xf numFmtId="0" fontId="20" fillId="3" borderId="0" xfId="0" applyFont="1" applyFill="1" applyAlignment="1" applyProtection="1">
      <alignment horizontal="center" vertical="center"/>
      <protection locked="0"/>
    </xf>
    <xf numFmtId="0" fontId="20" fillId="2" borderId="3"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36" fillId="7" borderId="27" xfId="0" applyFont="1" applyFill="1" applyBorder="1" applyAlignment="1">
      <alignment horizontal="center" vertical="center"/>
    </xf>
    <xf numFmtId="9" fontId="36" fillId="9" borderId="15" xfId="1" applyFont="1" applyFill="1" applyBorder="1" applyAlignment="1" applyProtection="1">
      <alignment horizontal="center" vertical="center"/>
    </xf>
    <xf numFmtId="0" fontId="36" fillId="7" borderId="10" xfId="0" applyFont="1" applyFill="1" applyBorder="1" applyAlignment="1">
      <alignment horizontal="center" vertical="center"/>
    </xf>
    <xf numFmtId="9" fontId="36" fillId="9" borderId="20" xfId="1" applyFont="1" applyFill="1" applyBorder="1" applyAlignment="1" applyProtection="1">
      <alignment horizontal="center" vertical="center"/>
    </xf>
    <xf numFmtId="0" fontId="20" fillId="2" borderId="11" xfId="0" applyFont="1" applyFill="1" applyBorder="1" applyAlignment="1">
      <alignment horizontal="center" vertical="center" wrapText="1"/>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wrapText="1"/>
    </xf>
    <xf numFmtId="0" fontId="13" fillId="2" borderId="40" xfId="0" applyFont="1" applyFill="1" applyBorder="1" applyAlignment="1">
      <alignment horizontal="center" vertical="center" wrapText="1"/>
    </xf>
    <xf numFmtId="0" fontId="50" fillId="6" borderId="15" xfId="0" applyFont="1" applyFill="1" applyBorder="1" applyAlignment="1">
      <alignment vertical="center"/>
    </xf>
    <xf numFmtId="0" fontId="50" fillId="6" borderId="20" xfId="0" applyFont="1" applyFill="1" applyBorder="1" applyAlignment="1">
      <alignment vertical="center"/>
    </xf>
    <xf numFmtId="0" fontId="24" fillId="3" borderId="0" xfId="0" applyFont="1" applyFill="1" applyAlignment="1">
      <alignment horizontal="center" vertical="center"/>
    </xf>
    <xf numFmtId="0" fontId="21" fillId="3" borderId="0" xfId="0" applyFont="1" applyFill="1" applyAlignment="1">
      <alignment horizontal="center" vertical="center" wrapText="1"/>
    </xf>
    <xf numFmtId="9" fontId="3" fillId="0" borderId="27" xfId="1" applyFont="1" applyBorder="1" applyAlignment="1" applyProtection="1">
      <alignment vertical="center"/>
    </xf>
    <xf numFmtId="9" fontId="3" fillId="0" borderId="16" xfId="1" applyFont="1" applyBorder="1" applyAlignment="1" applyProtection="1">
      <alignment vertical="center"/>
    </xf>
    <xf numFmtId="9" fontId="3" fillId="0" borderId="28" xfId="1" applyFont="1" applyBorder="1" applyAlignment="1" applyProtection="1">
      <alignment vertical="center"/>
    </xf>
    <xf numFmtId="0" fontId="29" fillId="10" borderId="15" xfId="0" applyFont="1" applyFill="1" applyBorder="1" applyAlignment="1">
      <alignment horizontal="center" vertical="center"/>
    </xf>
    <xf numFmtId="0" fontId="26" fillId="3" borderId="0" xfId="0" applyFont="1" applyFill="1"/>
    <xf numFmtId="0" fontId="24" fillId="3" borderId="0" xfId="0" applyFont="1" applyFill="1" applyAlignment="1">
      <alignment vertical="center"/>
    </xf>
    <xf numFmtId="9" fontId="3" fillId="0" borderId="27" xfId="1" applyFont="1" applyBorder="1" applyAlignment="1" applyProtection="1">
      <alignment horizontal="center" vertical="center"/>
    </xf>
    <xf numFmtId="9" fontId="3" fillId="3" borderId="27" xfId="1" applyFont="1" applyFill="1" applyBorder="1" applyAlignment="1" applyProtection="1">
      <alignment horizontal="center" vertical="center"/>
    </xf>
    <xf numFmtId="9" fontId="3" fillId="3" borderId="16" xfId="1" applyFont="1" applyFill="1" applyBorder="1" applyAlignment="1" applyProtection="1">
      <alignment horizontal="center" vertical="center"/>
    </xf>
    <xf numFmtId="9" fontId="3" fillId="3" borderId="16" xfId="1" applyFont="1" applyFill="1" applyBorder="1" applyAlignment="1" applyProtection="1">
      <alignment vertical="center"/>
    </xf>
    <xf numFmtId="9" fontId="3" fillId="3" borderId="28" xfId="1" applyFont="1" applyFill="1" applyBorder="1" applyAlignment="1" applyProtection="1">
      <alignment vertical="center"/>
    </xf>
    <xf numFmtId="0" fontId="29" fillId="3" borderId="0" xfId="0" applyFont="1" applyFill="1" applyAlignment="1">
      <alignment horizontal="center" vertical="center"/>
    </xf>
    <xf numFmtId="9" fontId="3" fillId="0" borderId="16" xfId="1" applyFont="1" applyBorder="1" applyAlignment="1" applyProtection="1">
      <alignment horizontal="center" vertical="center"/>
    </xf>
    <xf numFmtId="0" fontId="4" fillId="3" borderId="0" xfId="0" applyFont="1" applyFill="1"/>
    <xf numFmtId="0" fontId="28" fillId="3" borderId="0" xfId="0" applyFont="1" applyFill="1" applyAlignment="1">
      <alignment horizontal="center" vertical="center"/>
    </xf>
    <xf numFmtId="0" fontId="27" fillId="3" borderId="0" xfId="0" applyFont="1" applyFill="1" applyAlignment="1">
      <alignment horizontal="center" vertical="center"/>
    </xf>
    <xf numFmtId="165" fontId="38" fillId="3" borderId="27" xfId="0" applyNumberFormat="1" applyFont="1" applyFill="1" applyBorder="1" applyAlignment="1">
      <alignment horizontal="center" vertical="center"/>
    </xf>
    <xf numFmtId="9" fontId="38" fillId="3" borderId="16" xfId="0" applyNumberFormat="1" applyFont="1" applyFill="1" applyBorder="1" applyAlignment="1">
      <alignment horizontal="center" vertical="center"/>
    </xf>
    <xf numFmtId="0" fontId="38" fillId="3" borderId="16" xfId="0" applyFont="1" applyFill="1" applyBorder="1" applyAlignment="1">
      <alignment vertical="center"/>
    </xf>
    <xf numFmtId="165" fontId="38" fillId="3" borderId="16" xfId="1" applyNumberFormat="1" applyFont="1" applyFill="1" applyBorder="1" applyAlignment="1" applyProtection="1">
      <alignment horizontal="center" vertical="center"/>
    </xf>
    <xf numFmtId="0" fontId="40" fillId="3" borderId="28" xfId="0" applyFont="1" applyFill="1" applyBorder="1" applyAlignment="1">
      <alignment vertical="center"/>
    </xf>
    <xf numFmtId="9" fontId="0" fillId="3" borderId="0" xfId="1" applyFont="1" applyFill="1" applyProtection="1"/>
    <xf numFmtId="0" fontId="26" fillId="3" borderId="0" xfId="0" applyFont="1" applyFill="1" applyAlignment="1">
      <alignment vertical="center"/>
    </xf>
    <xf numFmtId="0" fontId="0" fillId="3" borderId="0" xfId="1" applyNumberFormat="1" applyFont="1" applyFill="1" applyAlignment="1" applyProtection="1">
      <alignment horizontal="center"/>
    </xf>
    <xf numFmtId="0" fontId="43" fillId="3" borderId="0" xfId="0" applyFont="1" applyFill="1"/>
    <xf numFmtId="0" fontId="22" fillId="0" borderId="45" xfId="0" applyFont="1" applyBorder="1" applyAlignment="1">
      <alignment vertical="center"/>
    </xf>
    <xf numFmtId="0" fontId="22" fillId="0" borderId="26" xfId="0" applyFont="1" applyBorder="1" applyAlignment="1">
      <alignment vertical="center"/>
    </xf>
    <xf numFmtId="0" fontId="22" fillId="0" borderId="24" xfId="0" applyFont="1" applyBorder="1" applyAlignment="1">
      <alignment vertical="center"/>
    </xf>
    <xf numFmtId="14" fontId="22" fillId="0" borderId="5" xfId="0" applyNumberFormat="1" applyFont="1" applyBorder="1" applyAlignment="1">
      <alignment horizontal="center" vertical="center"/>
    </xf>
    <xf numFmtId="0" fontId="22" fillId="0" borderId="9" xfId="0" applyFont="1" applyBorder="1" applyAlignment="1">
      <alignment horizontal="center" vertical="center"/>
    </xf>
    <xf numFmtId="0" fontId="22" fillId="0" borderId="14" xfId="0" applyFont="1" applyBorder="1" applyAlignment="1">
      <alignment horizontal="center" vertical="center"/>
    </xf>
    <xf numFmtId="0" fontId="34" fillId="3" borderId="10" xfId="0" applyFont="1" applyFill="1" applyBorder="1"/>
    <xf numFmtId="0" fontId="34" fillId="3" borderId="11" xfId="0" applyFont="1" applyFill="1" applyBorder="1"/>
    <xf numFmtId="0" fontId="34" fillId="3" borderId="12" xfId="0" applyFont="1" applyFill="1" applyBorder="1"/>
    <xf numFmtId="0" fontId="0" fillId="2" borderId="1" xfId="0" applyFill="1" applyBorder="1"/>
    <xf numFmtId="0" fontId="22" fillId="0" borderId="45" xfId="0" applyFont="1" applyBorder="1" applyAlignment="1">
      <alignment horizontal="left"/>
    </xf>
    <xf numFmtId="14" fontId="5" fillId="0" borderId="5" xfId="0" applyNumberFormat="1" applyFont="1" applyBorder="1" applyAlignment="1">
      <alignment horizontal="center" vertical="center"/>
    </xf>
    <xf numFmtId="0" fontId="3" fillId="2" borderId="3" xfId="0" applyFont="1" applyFill="1" applyBorder="1"/>
    <xf numFmtId="0" fontId="22" fillId="0" borderId="26" xfId="0" applyFont="1" applyBorder="1" applyAlignment="1">
      <alignment horizontal="left"/>
    </xf>
    <xf numFmtId="0" fontId="5" fillId="0" borderId="9" xfId="0" applyFont="1" applyBorder="1" applyAlignment="1">
      <alignment horizontal="center" vertical="center"/>
    </xf>
    <xf numFmtId="0" fontId="3" fillId="2" borderId="7" xfId="0" applyFont="1" applyFill="1" applyBorder="1"/>
    <xf numFmtId="0" fontId="22" fillId="0" borderId="24" xfId="0" applyFont="1" applyBorder="1" applyAlignment="1">
      <alignment horizontal="left"/>
    </xf>
    <xf numFmtId="0" fontId="5" fillId="0" borderId="14" xfId="0" applyFont="1" applyBorder="1" applyAlignment="1">
      <alignment horizontal="center" vertical="center"/>
    </xf>
    <xf numFmtId="0" fontId="22" fillId="0" borderId="33" xfId="0" applyFont="1" applyBorder="1" applyAlignment="1">
      <alignment vertical="center"/>
    </xf>
    <xf numFmtId="0" fontId="5" fillId="0" borderId="5" xfId="0" applyFont="1" applyBorder="1" applyAlignment="1">
      <alignment horizontal="center" vertical="center"/>
    </xf>
    <xf numFmtId="0" fontId="22" fillId="0" borderId="27" xfId="0" applyFont="1" applyBorder="1" applyAlignment="1">
      <alignment vertical="center"/>
    </xf>
    <xf numFmtId="0" fontId="5" fillId="0" borderId="55" xfId="0" applyFont="1" applyBorder="1" applyAlignment="1">
      <alignment horizontal="center" vertical="center"/>
    </xf>
    <xf numFmtId="0" fontId="30" fillId="3" borderId="0" xfId="0" applyFont="1" applyFill="1" applyAlignment="1">
      <alignment vertical="top"/>
    </xf>
    <xf numFmtId="14" fontId="5" fillId="3" borderId="0" xfId="0" applyNumberFormat="1" applyFont="1" applyFill="1" applyAlignment="1">
      <alignment horizontal="center" vertical="top"/>
    </xf>
    <xf numFmtId="0" fontId="13" fillId="2" borderId="6" xfId="0" applyFont="1" applyFill="1" applyBorder="1"/>
    <xf numFmtId="0" fontId="13" fillId="2" borderId="0" xfId="0" applyFont="1" applyFill="1"/>
    <xf numFmtId="0" fontId="13" fillId="2" borderId="7" xfId="0" applyFont="1" applyFill="1" applyBorder="1"/>
    <xf numFmtId="0" fontId="51" fillId="2" borderId="6" xfId="0" applyFont="1" applyFill="1" applyBorder="1" applyAlignment="1">
      <alignment vertical="center"/>
    </xf>
    <xf numFmtId="0" fontId="51" fillId="2" borderId="0" xfId="0" applyFont="1" applyFill="1" applyAlignment="1">
      <alignment vertical="center"/>
    </xf>
    <xf numFmtId="0" fontId="51" fillId="2" borderId="7" xfId="0" applyFont="1" applyFill="1" applyBorder="1" applyAlignment="1">
      <alignment vertical="center"/>
    </xf>
    <xf numFmtId="14" fontId="5" fillId="3" borderId="5" xfId="0" applyNumberFormat="1" applyFont="1" applyFill="1" applyBorder="1" applyAlignment="1" applyProtection="1">
      <alignment horizontal="center" vertical="center" wrapText="1"/>
      <protection locked="0"/>
    </xf>
    <xf numFmtId="0" fontId="53" fillId="3" borderId="9" xfId="0" applyFont="1" applyFill="1" applyBorder="1" applyAlignment="1" applyProtection="1">
      <alignment horizontal="center" vertical="center" wrapText="1"/>
      <protection locked="0"/>
    </xf>
    <xf numFmtId="0" fontId="53" fillId="3" borderId="14" xfId="0" applyFont="1" applyFill="1" applyBorder="1" applyAlignment="1" applyProtection="1">
      <alignment horizontal="center" vertical="center" wrapText="1"/>
      <protection locked="0"/>
    </xf>
    <xf numFmtId="0" fontId="22" fillId="3" borderId="45" xfId="0" applyFont="1" applyFill="1" applyBorder="1" applyAlignment="1">
      <alignment horizontal="left" vertical="top" wrapText="1"/>
    </xf>
    <xf numFmtId="0" fontId="22" fillId="3" borderId="26" xfId="0" applyFont="1" applyFill="1" applyBorder="1" applyAlignment="1">
      <alignment horizontal="left" vertical="top" wrapText="1"/>
    </xf>
    <xf numFmtId="0" fontId="22" fillId="3" borderId="24" xfId="0" applyFont="1" applyFill="1" applyBorder="1" applyAlignment="1">
      <alignment horizontal="left" vertical="top" wrapText="1"/>
    </xf>
    <xf numFmtId="0" fontId="0" fillId="0" borderId="25" xfId="0" applyBorder="1" applyAlignment="1">
      <alignment horizontal="left"/>
    </xf>
    <xf numFmtId="0" fontId="0" fillId="0" borderId="18" xfId="0" applyBorder="1" applyAlignment="1">
      <alignment horizontal="left"/>
    </xf>
    <xf numFmtId="0" fontId="0" fillId="0" borderId="22" xfId="0" applyBorder="1" applyAlignment="1">
      <alignment horizontal="center" vertical="center" wrapText="1"/>
    </xf>
    <xf numFmtId="0" fontId="0" fillId="0" borderId="25" xfId="0" applyBorder="1" applyAlignment="1">
      <alignment horizontal="center" vertical="center" wrapText="1"/>
    </xf>
    <xf numFmtId="0" fontId="0" fillId="0" borderId="23" xfId="0" applyBorder="1" applyAlignment="1">
      <alignment horizontal="center" vertical="center" wrapText="1"/>
    </xf>
    <xf numFmtId="0" fontId="0" fillId="0" borderId="14" xfId="0" applyBorder="1" applyAlignment="1">
      <alignment horizontal="center" vertical="center" wrapText="1"/>
    </xf>
    <xf numFmtId="0" fontId="3" fillId="0" borderId="19"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2" xfId="0" applyFont="1" applyBorder="1" applyAlignment="1">
      <alignment horizontal="center" vertical="center" wrapText="1"/>
    </xf>
    <xf numFmtId="0" fontId="3" fillId="0" borderId="11" xfId="0" applyFont="1" applyBorder="1" applyAlignment="1">
      <alignment horizontal="center" vertical="center" wrapText="1"/>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0" fillId="0" borderId="24" xfId="0" applyBorder="1" applyAlignment="1">
      <alignment horizontal="center" vertical="center" wrapText="1"/>
    </xf>
    <xf numFmtId="0" fontId="2" fillId="4" borderId="46" xfId="0" applyFont="1" applyFill="1" applyBorder="1" applyAlignment="1">
      <alignment horizontal="center"/>
    </xf>
    <xf numFmtId="0" fontId="2" fillId="4" borderId="4" xfId="0" applyFont="1" applyFill="1" applyBorder="1" applyAlignment="1">
      <alignment horizontal="center"/>
    </xf>
    <xf numFmtId="0" fontId="0" fillId="0" borderId="18" xfId="0" applyBorder="1" applyAlignment="1">
      <alignment horizontal="left" vertical="center"/>
    </xf>
    <xf numFmtId="9" fontId="0" fillId="0" borderId="18" xfId="1" applyFont="1" applyBorder="1" applyAlignment="1">
      <alignment horizontal="center" vertical="center"/>
    </xf>
    <xf numFmtId="0" fontId="0" fillId="0" borderId="18" xfId="0" applyBorder="1" applyAlignment="1">
      <alignment horizontal="left" wrapText="1"/>
    </xf>
    <xf numFmtId="0" fontId="0" fillId="0" borderId="18" xfId="0" applyBorder="1" applyAlignment="1">
      <alignment horizontal="left" vertical="center" wrapText="1"/>
    </xf>
    <xf numFmtId="0" fontId="0" fillId="0" borderId="31" xfId="0" applyBorder="1" applyAlignment="1">
      <alignment horizontal="center" vertical="center" wrapText="1"/>
    </xf>
    <xf numFmtId="0" fontId="0" fillId="0" borderId="47" xfId="0" applyBorder="1" applyAlignment="1">
      <alignment horizontal="center" vertical="center" wrapText="1"/>
    </xf>
    <xf numFmtId="0" fontId="0" fillId="0" borderId="8" xfId="0" applyBorder="1" applyAlignment="1">
      <alignment horizontal="center" vertical="center" wrapText="1"/>
    </xf>
    <xf numFmtId="0" fontId="3" fillId="5" borderId="27" xfId="0" applyFont="1" applyFill="1" applyBorder="1" applyAlignment="1">
      <alignment horizontal="center"/>
    </xf>
    <xf numFmtId="0" fontId="3" fillId="5" borderId="16" xfId="0" applyFont="1" applyFill="1" applyBorder="1" applyAlignment="1">
      <alignment horizontal="center"/>
    </xf>
    <xf numFmtId="0" fontId="3" fillId="5" borderId="28" xfId="0" applyFont="1" applyFill="1" applyBorder="1" applyAlignment="1">
      <alignment horizontal="center"/>
    </xf>
    <xf numFmtId="0" fontId="3" fillId="5" borderId="11" xfId="0" applyFont="1" applyFill="1" applyBorder="1" applyAlignment="1">
      <alignment horizontal="center"/>
    </xf>
    <xf numFmtId="0" fontId="3" fillId="5" borderId="32" xfId="0" applyFont="1" applyFill="1" applyBorder="1" applyAlignment="1">
      <alignment horizontal="center"/>
    </xf>
    <xf numFmtId="0" fontId="0" fillId="3" borderId="0" xfId="0" applyFill="1" applyAlignment="1">
      <alignment horizontal="center"/>
    </xf>
    <xf numFmtId="0" fontId="0" fillId="3" borderId="1" xfId="0" applyFill="1" applyBorder="1" applyAlignment="1">
      <alignment horizontal="center"/>
    </xf>
    <xf numFmtId="0" fontId="0" fillId="3" borderId="2" xfId="0" applyFill="1" applyBorder="1" applyAlignment="1">
      <alignment horizontal="center"/>
    </xf>
    <xf numFmtId="0" fontId="0" fillId="3" borderId="3" xfId="0" applyFill="1" applyBorder="1" applyAlignment="1">
      <alignment horizontal="center"/>
    </xf>
    <xf numFmtId="0" fontId="2" fillId="4" borderId="47" xfId="0" applyFont="1" applyFill="1" applyBorder="1" applyAlignment="1">
      <alignment horizontal="center"/>
    </xf>
    <xf numFmtId="0" fontId="2" fillId="4" borderId="8" xfId="0" applyFont="1" applyFill="1" applyBorder="1" applyAlignment="1">
      <alignment horizontal="center"/>
    </xf>
    <xf numFmtId="0" fontId="5" fillId="0" borderId="34" xfId="0" applyFont="1" applyBorder="1" applyAlignment="1">
      <alignment horizontal="left"/>
    </xf>
    <xf numFmtId="0" fontId="5" fillId="0" borderId="35" xfId="0" applyFont="1" applyBorder="1" applyAlignment="1">
      <alignment horizontal="left"/>
    </xf>
    <xf numFmtId="0" fontId="0" fillId="5" borderId="27" xfId="0" applyFill="1" applyBorder="1" applyAlignment="1">
      <alignment horizontal="center"/>
    </xf>
    <xf numFmtId="0" fontId="0" fillId="5" borderId="28" xfId="0" applyFill="1" applyBorder="1" applyAlignment="1">
      <alignment horizontal="center"/>
    </xf>
    <xf numFmtId="0" fontId="5" fillId="0" borderId="33" xfId="0" applyFont="1" applyBorder="1" applyAlignment="1">
      <alignment horizontal="left"/>
    </xf>
    <xf numFmtId="0" fontId="5" fillId="0" borderId="4" xfId="0" applyFont="1" applyBorder="1" applyAlignment="1">
      <alignment horizontal="left"/>
    </xf>
    <xf numFmtId="0" fontId="5" fillId="0" borderId="36" xfId="0" applyFont="1" applyBorder="1" applyAlignment="1">
      <alignment horizontal="left"/>
    </xf>
    <xf numFmtId="0" fontId="5" fillId="0" borderId="8" xfId="0" applyFont="1" applyBorder="1" applyAlignment="1">
      <alignment horizontal="left"/>
    </xf>
    <xf numFmtId="0" fontId="5" fillId="0" borderId="37" xfId="0" applyFont="1" applyBorder="1" applyAlignment="1">
      <alignment horizontal="left"/>
    </xf>
    <xf numFmtId="0" fontId="5" fillId="0" borderId="13" xfId="0" applyFont="1" applyBorder="1" applyAlignment="1">
      <alignment horizontal="left"/>
    </xf>
    <xf numFmtId="0" fontId="9" fillId="5" borderId="27" xfId="0" applyFont="1" applyFill="1" applyBorder="1" applyAlignment="1">
      <alignment horizontal="center"/>
    </xf>
    <xf numFmtId="0" fontId="9" fillId="5" borderId="16" xfId="0" applyFont="1" applyFill="1" applyBorder="1" applyAlignment="1">
      <alignment horizontal="center"/>
    </xf>
    <xf numFmtId="0" fontId="9" fillId="5" borderId="28" xfId="0" applyFont="1" applyFill="1" applyBorder="1" applyAlignment="1">
      <alignment horizontal="center"/>
    </xf>
    <xf numFmtId="0" fontId="0" fillId="0" borderId="31" xfId="0" applyBorder="1" applyAlignment="1">
      <alignment horizontal="left" vertical="center"/>
    </xf>
    <xf numFmtId="0" fontId="0" fillId="0" borderId="47" xfId="0" applyBorder="1" applyAlignment="1">
      <alignment horizontal="left" vertical="center"/>
    </xf>
    <xf numFmtId="0" fontId="0" fillId="0" borderId="8" xfId="0" applyBorder="1" applyAlignment="1">
      <alignment horizontal="left" vertical="center"/>
    </xf>
    <xf numFmtId="0" fontId="0" fillId="0" borderId="31" xfId="0" applyBorder="1" applyAlignment="1">
      <alignment horizontal="left" vertical="center" wrapText="1"/>
    </xf>
    <xf numFmtId="0" fontId="0" fillId="0" borderId="47" xfId="0" applyBorder="1" applyAlignment="1">
      <alignment horizontal="left" vertical="center" wrapText="1"/>
    </xf>
    <xf numFmtId="0" fontId="0" fillId="0" borderId="8" xfId="0" applyBorder="1" applyAlignment="1">
      <alignment horizontal="left" vertical="center" wrapText="1"/>
    </xf>
    <xf numFmtId="0" fontId="0" fillId="0" borderId="31" xfId="0" applyBorder="1" applyAlignment="1">
      <alignment horizontal="left" wrapText="1"/>
    </xf>
    <xf numFmtId="0" fontId="0" fillId="0" borderId="47" xfId="0" applyBorder="1" applyAlignment="1">
      <alignment horizontal="left" wrapText="1"/>
    </xf>
    <xf numFmtId="0" fontId="0" fillId="0" borderId="8" xfId="0" applyBorder="1" applyAlignment="1">
      <alignment horizontal="left" wrapText="1"/>
    </xf>
    <xf numFmtId="0" fontId="3" fillId="11" borderId="27" xfId="0" applyFont="1" applyFill="1" applyBorder="1" applyAlignment="1">
      <alignment horizontal="center"/>
    </xf>
    <xf numFmtId="0" fontId="3" fillId="11" borderId="16" xfId="0" applyFont="1" applyFill="1" applyBorder="1" applyAlignment="1">
      <alignment horizontal="center"/>
    </xf>
    <xf numFmtId="0" fontId="3" fillId="11" borderId="28" xfId="0" applyFont="1" applyFill="1" applyBorder="1" applyAlignment="1">
      <alignment horizontal="center"/>
    </xf>
    <xf numFmtId="0" fontId="0" fillId="3" borderId="1" xfId="0" applyFill="1" applyBorder="1" applyAlignment="1">
      <alignment horizontal="center" wrapText="1"/>
    </xf>
    <xf numFmtId="0" fontId="0" fillId="3" borderId="0" xfId="0" applyFill="1" applyAlignment="1">
      <alignment vertical="center"/>
    </xf>
    <xf numFmtId="0" fontId="2" fillId="4" borderId="18" xfId="0" applyFont="1" applyFill="1" applyBorder="1" applyAlignment="1">
      <alignment horizontal="center"/>
    </xf>
    <xf numFmtId="0" fontId="3" fillId="0" borderId="27" xfId="0" applyFont="1" applyBorder="1" applyAlignment="1">
      <alignment horizontal="center"/>
    </xf>
    <xf numFmtId="0" fontId="3" fillId="0" borderId="16" xfId="0" applyFont="1" applyBorder="1" applyAlignment="1">
      <alignment horizontal="center"/>
    </xf>
    <xf numFmtId="0" fontId="3" fillId="0" borderId="28" xfId="0" applyFont="1" applyBorder="1" applyAlignment="1">
      <alignment horizontal="center"/>
    </xf>
    <xf numFmtId="0" fontId="2" fillId="4" borderId="2" xfId="0" applyFont="1" applyFill="1" applyBorder="1" applyAlignment="1">
      <alignment horizontal="center" vertical="center" wrapText="1"/>
    </xf>
    <xf numFmtId="0" fontId="2" fillId="4" borderId="17" xfId="0" applyFont="1" applyFill="1" applyBorder="1" applyAlignment="1">
      <alignment horizontal="center" vertical="center" wrapText="1"/>
    </xf>
    <xf numFmtId="0" fontId="2" fillId="4" borderId="3" xfId="0" applyFont="1" applyFill="1" applyBorder="1" applyAlignment="1">
      <alignment horizontal="center" vertical="center"/>
    </xf>
    <xf numFmtId="0" fontId="2" fillId="4" borderId="58" xfId="0" applyFont="1" applyFill="1" applyBorder="1" applyAlignment="1">
      <alignment horizontal="center" vertical="center"/>
    </xf>
    <xf numFmtId="0" fontId="2" fillId="4" borderId="1" xfId="0" applyFont="1" applyFill="1" applyBorder="1" applyAlignment="1">
      <alignment horizontal="center" vertical="center"/>
    </xf>
    <xf numFmtId="0" fontId="2" fillId="4" borderId="56" xfId="0" applyFont="1" applyFill="1" applyBorder="1" applyAlignment="1">
      <alignment horizontal="center" vertical="center"/>
    </xf>
    <xf numFmtId="0" fontId="41" fillId="3" borderId="1" xfId="0" applyFont="1" applyFill="1" applyBorder="1" applyAlignment="1">
      <alignment horizontal="center"/>
    </xf>
    <xf numFmtId="0" fontId="41" fillId="3" borderId="2" xfId="0" applyFont="1" applyFill="1" applyBorder="1" applyAlignment="1">
      <alignment horizontal="center"/>
    </xf>
    <xf numFmtId="0" fontId="41" fillId="3" borderId="3" xfId="0" applyFont="1" applyFill="1" applyBorder="1" applyAlignment="1">
      <alignment horizontal="center"/>
    </xf>
    <xf numFmtId="0" fontId="41" fillId="3" borderId="0" xfId="0" applyFont="1" applyFill="1" applyAlignment="1">
      <alignment horizontal="center"/>
    </xf>
    <xf numFmtId="0" fontId="36" fillId="3" borderId="2" xfId="0" applyFont="1" applyFill="1" applyBorder="1" applyAlignment="1">
      <alignment horizontal="center" vertical="center" wrapText="1"/>
    </xf>
    <xf numFmtId="0" fontId="36" fillId="3" borderId="0" xfId="0" applyFont="1" applyFill="1" applyAlignment="1">
      <alignment horizontal="center" vertical="center" wrapText="1"/>
    </xf>
    <xf numFmtId="0" fontId="36" fillId="3" borderId="11" xfId="0" applyFont="1" applyFill="1" applyBorder="1" applyAlignment="1">
      <alignment horizontal="center" vertical="center" wrapText="1"/>
    </xf>
    <xf numFmtId="0" fontId="36" fillId="3" borderId="45" xfId="0" applyFont="1" applyFill="1" applyBorder="1" applyAlignment="1">
      <alignment horizontal="center" vertical="center" wrapText="1"/>
    </xf>
    <xf numFmtId="0" fontId="36" fillId="3" borderId="5" xfId="0" applyFont="1" applyFill="1" applyBorder="1" applyAlignment="1">
      <alignment horizontal="center" vertical="center" wrapText="1"/>
    </xf>
    <xf numFmtId="0" fontId="36" fillId="3" borderId="26" xfId="0" applyFont="1" applyFill="1" applyBorder="1" applyAlignment="1">
      <alignment horizontal="center" vertical="center" wrapText="1"/>
    </xf>
    <xf numFmtId="0" fontId="36" fillId="3" borderId="9" xfId="0" applyFont="1" applyFill="1" applyBorder="1" applyAlignment="1">
      <alignment horizontal="center" vertical="center" wrapText="1"/>
    </xf>
    <xf numFmtId="0" fontId="36" fillId="3" borderId="24" xfId="0" applyFont="1" applyFill="1" applyBorder="1" applyAlignment="1">
      <alignment horizontal="center" vertical="center" wrapText="1"/>
    </xf>
    <xf numFmtId="0" fontId="36" fillId="3" borderId="14" xfId="0" applyFont="1" applyFill="1" applyBorder="1" applyAlignment="1">
      <alignment horizontal="center" vertical="center" wrapText="1"/>
    </xf>
    <xf numFmtId="0" fontId="7" fillId="0" borderId="1" xfId="0" applyFont="1" applyBorder="1" applyAlignment="1">
      <alignment horizontal="left" vertical="center" wrapTex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0" borderId="6" xfId="0" applyFont="1" applyBorder="1" applyAlignment="1">
      <alignment horizontal="left" vertical="center" wrapText="1"/>
    </xf>
    <xf numFmtId="0" fontId="7" fillId="0" borderId="0" xfId="0" applyFont="1" applyAlignment="1">
      <alignment horizontal="left" vertical="center" wrapText="1"/>
    </xf>
    <xf numFmtId="0" fontId="7" fillId="0" borderId="7" xfId="0" applyFont="1" applyBorder="1" applyAlignment="1">
      <alignment horizontal="left" vertical="center" wrapText="1"/>
    </xf>
    <xf numFmtId="0" fontId="7" fillId="0" borderId="10" xfId="0" applyFont="1" applyBorder="1" applyAlignment="1">
      <alignment horizontal="left" vertical="center" wrapText="1"/>
    </xf>
    <xf numFmtId="0" fontId="7" fillId="0" borderId="11" xfId="0" applyFont="1" applyBorder="1" applyAlignment="1">
      <alignment horizontal="left" vertical="center" wrapText="1"/>
    </xf>
    <xf numFmtId="0" fontId="7" fillId="0" borderId="12" xfId="0" applyFont="1" applyBorder="1" applyAlignment="1">
      <alignment horizontal="left" vertical="center" wrapText="1"/>
    </xf>
    <xf numFmtId="0" fontId="0" fillId="0" borderId="11" xfId="0" applyBorder="1" applyAlignment="1">
      <alignment horizontal="center"/>
    </xf>
    <xf numFmtId="0" fontId="32" fillId="3" borderId="1" xfId="0" applyFont="1" applyFill="1" applyBorder="1" applyAlignment="1">
      <alignment horizontal="left" vertical="center"/>
    </xf>
    <xf numFmtId="0" fontId="32" fillId="3" borderId="2" xfId="0" applyFont="1" applyFill="1" applyBorder="1" applyAlignment="1">
      <alignment horizontal="left" vertical="center"/>
    </xf>
    <xf numFmtId="0" fontId="7" fillId="3" borderId="6" xfId="0" applyFont="1" applyFill="1" applyBorder="1" applyAlignment="1">
      <alignment horizontal="left" vertical="center" wrapText="1"/>
    </xf>
    <xf numFmtId="0" fontId="7" fillId="3" borderId="0" xfId="0" applyFont="1" applyFill="1" applyAlignment="1">
      <alignment horizontal="left" vertical="center" wrapText="1"/>
    </xf>
    <xf numFmtId="0" fontId="7" fillId="3" borderId="7" xfId="0" applyFont="1" applyFill="1" applyBorder="1" applyAlignment="1">
      <alignment horizontal="left" vertical="center" wrapText="1"/>
    </xf>
    <xf numFmtId="0" fontId="7" fillId="3" borderId="6" xfId="0" applyFont="1" applyFill="1" applyBorder="1" applyAlignment="1">
      <alignment horizontal="justify" vertical="center" wrapText="1"/>
    </xf>
    <xf numFmtId="0" fontId="7" fillId="3" borderId="0" xfId="0" applyFont="1" applyFill="1" applyAlignment="1">
      <alignment horizontal="justify" vertical="center" wrapText="1"/>
    </xf>
    <xf numFmtId="0" fontId="7" fillId="3" borderId="7" xfId="0" applyFont="1" applyFill="1" applyBorder="1" applyAlignment="1">
      <alignment horizontal="justify" vertical="center" wrapText="1"/>
    </xf>
    <xf numFmtId="0" fontId="36" fillId="3" borderId="1" xfId="0" applyFont="1" applyFill="1" applyBorder="1" applyAlignment="1">
      <alignment horizontal="center" vertical="center" wrapText="1"/>
    </xf>
    <xf numFmtId="0" fontId="35" fillId="3" borderId="2"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6" xfId="0" applyFont="1" applyFill="1" applyBorder="1" applyAlignment="1">
      <alignment horizontal="center" vertical="center" wrapText="1"/>
    </xf>
    <xf numFmtId="0" fontId="35" fillId="3" borderId="0" xfId="0" applyFont="1" applyFill="1" applyAlignment="1">
      <alignment horizontal="center" vertical="center" wrapText="1"/>
    </xf>
    <xf numFmtId="0" fontId="35" fillId="3" borderId="7" xfId="0" applyFont="1" applyFill="1" applyBorder="1" applyAlignment="1">
      <alignment horizontal="center" vertical="center" wrapText="1"/>
    </xf>
    <xf numFmtId="0" fontId="35" fillId="3" borderId="10" xfId="0" applyFont="1" applyFill="1" applyBorder="1" applyAlignment="1">
      <alignment horizontal="center" vertical="center" wrapText="1"/>
    </xf>
    <xf numFmtId="0" fontId="35" fillId="3" borderId="11" xfId="0" applyFont="1" applyFill="1" applyBorder="1" applyAlignment="1">
      <alignment horizontal="center" vertical="center" wrapText="1"/>
    </xf>
    <xf numFmtId="0" fontId="35" fillId="3" borderId="12" xfId="0" applyFont="1" applyFill="1" applyBorder="1" applyAlignment="1">
      <alignment horizontal="center" vertical="center" wrapText="1"/>
    </xf>
    <xf numFmtId="0" fontId="0" fillId="0" borderId="19" xfId="0" applyBorder="1" applyAlignment="1">
      <alignment horizontal="center"/>
    </xf>
    <xf numFmtId="0" fontId="0" fillId="0" borderId="42" xfId="0" applyBorder="1" applyAlignment="1">
      <alignment horizontal="center"/>
    </xf>
    <xf numFmtId="0" fontId="0" fillId="0" borderId="20" xfId="0" applyBorder="1" applyAlignment="1">
      <alignment horizontal="center"/>
    </xf>
    <xf numFmtId="0" fontId="0" fillId="2" borderId="6" xfId="0" applyFill="1" applyBorder="1" applyAlignment="1">
      <alignment horizontal="center"/>
    </xf>
    <xf numFmtId="0" fontId="0" fillId="2" borderId="0" xfId="0" applyFill="1" applyAlignment="1">
      <alignment horizontal="center"/>
    </xf>
    <xf numFmtId="0" fontId="0" fillId="2" borderId="7" xfId="0" applyFill="1" applyBorder="1" applyAlignment="1">
      <alignment horizontal="center"/>
    </xf>
    <xf numFmtId="0" fontId="7" fillId="2" borderId="0" xfId="0" applyFont="1" applyFill="1" applyAlignment="1">
      <alignment horizontal="center"/>
    </xf>
    <xf numFmtId="0" fontId="0" fillId="7" borderId="27"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7" borderId="28"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4" fillId="2" borderId="0" xfId="0" applyFont="1" applyFill="1" applyAlignment="1">
      <alignment horizontal="left" vertical="center" wrapText="1"/>
    </xf>
    <xf numFmtId="0" fontId="18" fillId="7" borderId="1" xfId="0" applyFont="1" applyFill="1" applyBorder="1" applyAlignment="1" applyProtection="1">
      <alignment horizontal="center"/>
      <protection locked="0"/>
    </xf>
    <xf numFmtId="0" fontId="18" fillId="7" borderId="3" xfId="0" applyFont="1" applyFill="1" applyBorder="1" applyAlignment="1" applyProtection="1">
      <alignment horizontal="center"/>
      <protection locked="0"/>
    </xf>
    <xf numFmtId="0" fontId="18" fillId="7" borderId="10" xfId="0" applyFont="1" applyFill="1" applyBorder="1" applyAlignment="1" applyProtection="1">
      <alignment horizontal="center"/>
      <protection locked="0"/>
    </xf>
    <xf numFmtId="0" fontId="18" fillId="7" borderId="12" xfId="0" applyFont="1" applyFill="1" applyBorder="1" applyAlignment="1" applyProtection="1">
      <alignment horizontal="center"/>
      <protection locked="0"/>
    </xf>
    <xf numFmtId="0" fontId="0" fillId="3" borderId="0" xfId="0" applyFill="1" applyAlignment="1" applyProtection="1">
      <alignment horizontal="center"/>
      <protection locked="0"/>
    </xf>
    <xf numFmtId="0" fontId="24" fillId="2" borderId="0" xfId="0" applyFont="1" applyFill="1" applyAlignment="1">
      <alignment horizontal="left"/>
    </xf>
    <xf numFmtId="0" fontId="24" fillId="2" borderId="7" xfId="0" applyFont="1" applyFill="1" applyBorder="1" applyAlignment="1">
      <alignment horizontal="left"/>
    </xf>
    <xf numFmtId="0" fontId="20" fillId="7" borderId="19" xfId="0" applyFont="1" applyFill="1" applyBorder="1" applyAlignment="1">
      <alignment horizontal="center" vertical="center" wrapText="1"/>
    </xf>
    <xf numFmtId="0" fontId="20" fillId="7" borderId="42" xfId="0" applyFont="1" applyFill="1" applyBorder="1" applyAlignment="1">
      <alignment horizontal="center" vertical="center" wrapText="1"/>
    </xf>
    <xf numFmtId="0" fontId="20" fillId="7" borderId="20" xfId="0" applyFont="1" applyFill="1" applyBorder="1" applyAlignment="1">
      <alignment horizontal="center" vertical="center" wrapText="1"/>
    </xf>
    <xf numFmtId="9" fontId="36" fillId="7" borderId="19" xfId="1" applyFont="1" applyFill="1" applyBorder="1" applyAlignment="1" applyProtection="1">
      <alignment horizontal="center" vertical="center"/>
    </xf>
    <xf numFmtId="9" fontId="36" fillId="7" borderId="42" xfId="1" applyFont="1" applyFill="1" applyBorder="1" applyAlignment="1" applyProtection="1">
      <alignment horizontal="center" vertical="center"/>
    </xf>
    <xf numFmtId="9" fontId="36" fillId="7" borderId="20" xfId="1" applyFont="1" applyFill="1" applyBorder="1" applyAlignment="1" applyProtection="1">
      <alignment horizontal="center" vertical="center"/>
    </xf>
    <xf numFmtId="0" fontId="20" fillId="7" borderId="42" xfId="0" applyFont="1" applyFill="1" applyBorder="1" applyAlignment="1">
      <alignment horizontal="left" vertical="center" wrapText="1"/>
    </xf>
    <xf numFmtId="0" fontId="20" fillId="7" borderId="20" xfId="0" applyFont="1" applyFill="1" applyBorder="1" applyAlignment="1">
      <alignment horizontal="left" vertical="center" wrapText="1"/>
    </xf>
    <xf numFmtId="0" fontId="36" fillId="0" borderId="1" xfId="0" applyFont="1" applyBorder="1" applyAlignment="1">
      <alignment horizontal="center" vertical="center" wrapText="1"/>
    </xf>
    <xf numFmtId="0" fontId="36" fillId="0" borderId="2" xfId="0" applyFont="1" applyBorder="1" applyAlignment="1">
      <alignment horizontal="center" vertical="center" wrapText="1"/>
    </xf>
    <xf numFmtId="0" fontId="36" fillId="0" borderId="6" xfId="0" applyFont="1" applyBorder="1" applyAlignment="1">
      <alignment horizontal="center" vertical="center" wrapText="1"/>
    </xf>
    <xf numFmtId="0" fontId="36" fillId="0" borderId="0" xfId="0" applyFont="1" applyAlignment="1">
      <alignment horizontal="center" vertical="center" wrapText="1"/>
    </xf>
    <xf numFmtId="0" fontId="36" fillId="0" borderId="10" xfId="0" applyFont="1" applyBorder="1" applyAlignment="1">
      <alignment horizontal="center" vertical="center" wrapText="1"/>
    </xf>
    <xf numFmtId="0" fontId="36" fillId="0" borderId="11" xfId="0" applyFont="1" applyBorder="1" applyAlignment="1">
      <alignment horizontal="center" vertical="center" wrapText="1"/>
    </xf>
    <xf numFmtId="0" fontId="0" fillId="0" borderId="1" xfId="0" applyBorder="1" applyAlignment="1">
      <alignment horizontal="center"/>
    </xf>
    <xf numFmtId="0" fontId="0" fillId="0" borderId="6" xfId="0" applyBorder="1" applyAlignment="1">
      <alignment horizontal="center"/>
    </xf>
    <xf numFmtId="0" fontId="0" fillId="0" borderId="10" xfId="0" applyBorder="1" applyAlignment="1">
      <alignment horizontal="center"/>
    </xf>
    <xf numFmtId="0" fontId="31" fillId="2" borderId="1" xfId="0" applyFont="1" applyFill="1" applyBorder="1" applyAlignment="1">
      <alignment horizontal="center" vertical="center" wrapText="1"/>
    </xf>
    <xf numFmtId="0" fontId="31" fillId="2" borderId="2" xfId="0" applyFont="1" applyFill="1" applyBorder="1" applyAlignment="1">
      <alignment horizontal="center" vertical="center" wrapText="1"/>
    </xf>
    <xf numFmtId="0" fontId="31" fillId="2" borderId="3" xfId="0" applyFont="1" applyFill="1" applyBorder="1" applyAlignment="1">
      <alignment horizontal="center" vertical="center" wrapText="1"/>
    </xf>
    <xf numFmtId="0" fontId="31" fillId="2" borderId="6" xfId="0" applyFont="1" applyFill="1" applyBorder="1" applyAlignment="1">
      <alignment horizontal="center" vertical="center" wrapText="1"/>
    </xf>
    <xf numFmtId="0" fontId="31" fillId="2" borderId="0" xfId="0" applyFont="1" applyFill="1" applyAlignment="1">
      <alignment horizontal="center" vertical="center" wrapText="1"/>
    </xf>
    <xf numFmtId="0" fontId="31" fillId="2" borderId="7" xfId="0" applyFont="1" applyFill="1" applyBorder="1" applyAlignment="1">
      <alignment horizontal="center" vertical="center" wrapText="1"/>
    </xf>
    <xf numFmtId="0" fontId="31" fillId="2" borderId="10" xfId="0" applyFont="1" applyFill="1" applyBorder="1" applyAlignment="1">
      <alignment horizontal="center" vertical="center" wrapText="1"/>
    </xf>
    <xf numFmtId="0" fontId="31" fillId="2" borderId="11" xfId="0" applyFont="1" applyFill="1" applyBorder="1" applyAlignment="1">
      <alignment horizontal="center" vertical="center" wrapText="1"/>
    </xf>
    <xf numFmtId="0" fontId="31" fillId="2" borderId="12" xfId="0" applyFont="1" applyFill="1" applyBorder="1" applyAlignment="1">
      <alignment horizontal="center" vertical="center" wrapText="1"/>
    </xf>
    <xf numFmtId="164" fontId="36" fillId="7" borderId="19" xfId="0" applyNumberFormat="1" applyFont="1" applyFill="1" applyBorder="1" applyAlignment="1">
      <alignment horizontal="center" vertical="center"/>
    </xf>
    <xf numFmtId="164" fontId="36" fillId="7" borderId="42" xfId="0" applyNumberFormat="1" applyFont="1" applyFill="1" applyBorder="1" applyAlignment="1">
      <alignment horizontal="center" vertical="center"/>
    </xf>
    <xf numFmtId="164" fontId="36" fillId="7" borderId="20" xfId="0" applyNumberFormat="1" applyFont="1" applyFill="1" applyBorder="1" applyAlignment="1">
      <alignment horizontal="center" vertical="center"/>
    </xf>
    <xf numFmtId="0" fontId="36" fillId="0" borderId="3" xfId="0" applyFont="1" applyBorder="1" applyAlignment="1">
      <alignment horizontal="center" vertical="center" wrapText="1"/>
    </xf>
    <xf numFmtId="0" fontId="36" fillId="0" borderId="7" xfId="0" applyFont="1" applyBorder="1" applyAlignment="1">
      <alignment horizontal="center" vertical="center" wrapText="1"/>
    </xf>
    <xf numFmtId="0" fontId="36" fillId="0" borderId="12" xfId="0" applyFont="1" applyBorder="1" applyAlignment="1">
      <alignment horizontal="center" vertical="center" wrapText="1"/>
    </xf>
    <xf numFmtId="0" fontId="22" fillId="7" borderId="3" xfId="0" applyFont="1" applyFill="1" applyBorder="1" applyAlignment="1">
      <alignment horizontal="center" vertical="center"/>
    </xf>
    <xf numFmtId="0" fontId="22" fillId="7" borderId="12" xfId="0" applyFont="1" applyFill="1" applyBorder="1" applyAlignment="1">
      <alignment horizontal="center" vertical="center"/>
    </xf>
    <xf numFmtId="0" fontId="36" fillId="7" borderId="19" xfId="0" applyFont="1" applyFill="1" applyBorder="1" applyAlignment="1">
      <alignment horizontal="center" vertical="center"/>
    </xf>
    <xf numFmtId="0" fontId="36" fillId="7" borderId="20" xfId="0" applyFont="1" applyFill="1" applyBorder="1" applyAlignment="1">
      <alignment horizontal="center" vertical="center"/>
    </xf>
    <xf numFmtId="0" fontId="22" fillId="7" borderId="19" xfId="0" applyFont="1" applyFill="1" applyBorder="1" applyAlignment="1">
      <alignment horizontal="center" vertical="center" wrapText="1"/>
    </xf>
    <xf numFmtId="0" fontId="22" fillId="7" borderId="42" xfId="0" applyFont="1" applyFill="1" applyBorder="1" applyAlignment="1">
      <alignment horizontal="center" vertical="center" wrapText="1"/>
    </xf>
    <xf numFmtId="0" fontId="22" fillId="7" borderId="20" xfId="0" applyFont="1" applyFill="1" applyBorder="1" applyAlignment="1">
      <alignment horizontal="center" vertical="center" wrapText="1"/>
    </xf>
    <xf numFmtId="0" fontId="22" fillId="0" borderId="16" xfId="0" applyFont="1" applyBorder="1" applyAlignment="1" applyProtection="1">
      <alignment horizontal="center"/>
      <protection locked="0"/>
    </xf>
    <xf numFmtId="0" fontId="44" fillId="3" borderId="6" xfId="0" applyFont="1" applyFill="1" applyBorder="1" applyAlignment="1" applyProtection="1">
      <alignment horizontal="center"/>
      <protection locked="0"/>
    </xf>
    <xf numFmtId="0" fontId="0" fillId="0" borderId="3" xfId="0" applyBorder="1" applyAlignment="1">
      <alignment horizontal="center"/>
    </xf>
    <xf numFmtId="0" fontId="0" fillId="0" borderId="7" xfId="0" applyBorder="1" applyAlignment="1">
      <alignment horizontal="center"/>
    </xf>
    <xf numFmtId="0" fontId="0" fillId="0" borderId="12" xfId="0" applyBorder="1" applyAlignment="1">
      <alignment horizontal="center"/>
    </xf>
    <xf numFmtId="0" fontId="20" fillId="2" borderId="10" xfId="0" applyFont="1" applyFill="1" applyBorder="1" applyAlignment="1">
      <alignment horizontal="left" vertical="center" wrapText="1"/>
    </xf>
    <xf numFmtId="0" fontId="20" fillId="2" borderId="11" xfId="0" applyFont="1" applyFill="1" applyBorder="1" applyAlignment="1">
      <alignment horizontal="left" vertical="center" wrapText="1"/>
    </xf>
    <xf numFmtId="0" fontId="22" fillId="7" borderId="33" xfId="0" applyFont="1" applyFill="1" applyBorder="1" applyAlignment="1">
      <alignment vertical="center"/>
    </xf>
    <xf numFmtId="0" fontId="22" fillId="7" borderId="62" xfId="0" applyFont="1" applyFill="1" applyBorder="1" applyAlignment="1">
      <alignment vertical="center"/>
    </xf>
    <xf numFmtId="0" fontId="22" fillId="2" borderId="27" xfId="0" applyFont="1" applyFill="1" applyBorder="1" applyAlignment="1">
      <alignment horizontal="left" vertical="center" wrapText="1"/>
    </xf>
    <xf numFmtId="0" fontId="22" fillId="2" borderId="16" xfId="0" applyFont="1" applyFill="1" applyBorder="1" applyAlignment="1">
      <alignment horizontal="left" vertical="center" wrapText="1"/>
    </xf>
    <xf numFmtId="0" fontId="22" fillId="2" borderId="10" xfId="0" applyFont="1" applyFill="1" applyBorder="1" applyAlignment="1">
      <alignment horizontal="left" vertical="center" wrapText="1"/>
    </xf>
    <xf numFmtId="0" fontId="22" fillId="2" borderId="11" xfId="0" applyFont="1" applyFill="1" applyBorder="1" applyAlignment="1">
      <alignment horizontal="left" vertical="center" wrapText="1"/>
    </xf>
    <xf numFmtId="0" fontId="20" fillId="2" borderId="1" xfId="0" applyFont="1" applyFill="1" applyBorder="1" applyAlignment="1">
      <alignment horizontal="center" vertical="center"/>
    </xf>
    <xf numFmtId="0" fontId="20" fillId="2" borderId="2" xfId="0" applyFont="1" applyFill="1" applyBorder="1" applyAlignment="1">
      <alignment horizontal="center" vertical="center"/>
    </xf>
    <xf numFmtId="0" fontId="22" fillId="7" borderId="37" xfId="0" applyFont="1" applyFill="1" applyBorder="1" applyAlignment="1">
      <alignment vertical="center"/>
    </xf>
    <xf numFmtId="0" fontId="22" fillId="7" borderId="61" xfId="0" applyFont="1" applyFill="1" applyBorder="1" applyAlignment="1">
      <alignment vertical="center"/>
    </xf>
    <xf numFmtId="0" fontId="4" fillId="3" borderId="0" xfId="0" applyFont="1" applyFill="1" applyAlignment="1" applyProtection="1">
      <alignment horizontal="center"/>
      <protection locked="0"/>
    </xf>
    <xf numFmtId="0" fontId="22" fillId="7" borderId="36" xfId="0" applyFont="1" applyFill="1" applyBorder="1" applyAlignment="1">
      <alignment vertical="center"/>
    </xf>
    <xf numFmtId="0" fontId="22" fillId="7" borderId="64" xfId="0" applyFont="1" applyFill="1" applyBorder="1" applyAlignment="1">
      <alignment vertical="center"/>
    </xf>
    <xf numFmtId="9" fontId="13" fillId="7" borderId="39" xfId="1" applyFont="1" applyFill="1" applyBorder="1" applyAlignment="1" applyProtection="1">
      <alignment horizontal="center" vertical="center"/>
    </xf>
    <xf numFmtId="9" fontId="13" fillId="7" borderId="44" xfId="1" applyFont="1" applyFill="1" applyBorder="1" applyAlignment="1" applyProtection="1">
      <alignment horizontal="center" vertical="center"/>
    </xf>
    <xf numFmtId="0" fontId="0" fillId="0" borderId="16" xfId="0" applyBorder="1" applyAlignment="1">
      <alignment horizontal="center"/>
    </xf>
    <xf numFmtId="9" fontId="13" fillId="7" borderId="30" xfId="1" applyFont="1" applyFill="1" applyBorder="1" applyAlignment="1" applyProtection="1">
      <alignment horizontal="center" vertical="center"/>
    </xf>
    <xf numFmtId="9" fontId="13" fillId="2" borderId="19" xfId="1" applyFont="1" applyFill="1" applyBorder="1" applyAlignment="1" applyProtection="1">
      <alignment horizontal="center" vertical="center" wrapText="1"/>
    </xf>
    <xf numFmtId="9" fontId="13" fillId="2" borderId="42" xfId="1" applyFont="1" applyFill="1" applyBorder="1" applyAlignment="1" applyProtection="1">
      <alignment horizontal="center" vertical="center" wrapText="1"/>
    </xf>
    <xf numFmtId="9" fontId="13" fillId="2" borderId="20" xfId="1" applyFont="1" applyFill="1" applyBorder="1" applyAlignment="1" applyProtection="1">
      <alignment horizontal="center" vertical="center" wrapText="1"/>
    </xf>
    <xf numFmtId="165" fontId="39" fillId="12" borderId="19" xfId="1" applyNumberFormat="1" applyFont="1" applyFill="1" applyBorder="1" applyAlignment="1" applyProtection="1">
      <alignment horizontal="center" vertical="center"/>
    </xf>
    <xf numFmtId="165" fontId="39" fillId="12" borderId="20" xfId="1" applyNumberFormat="1" applyFont="1" applyFill="1" applyBorder="1" applyAlignment="1" applyProtection="1">
      <alignment horizontal="center" vertical="center"/>
    </xf>
    <xf numFmtId="0" fontId="22" fillId="0" borderId="45" xfId="0" applyFont="1" applyBorder="1" applyAlignment="1">
      <alignment horizontal="left" vertical="center"/>
    </xf>
    <xf numFmtId="0" fontId="22" fillId="0" borderId="41" xfId="0" applyFont="1" applyBorder="1" applyAlignment="1">
      <alignment horizontal="left" vertical="center"/>
    </xf>
    <xf numFmtId="0" fontId="22" fillId="0" borderId="26" xfId="0" applyFont="1" applyBorder="1" applyAlignment="1">
      <alignment horizontal="left" vertical="center"/>
    </xf>
    <xf numFmtId="0" fontId="22" fillId="0" borderId="18" xfId="0" applyFont="1" applyBorder="1" applyAlignment="1">
      <alignment horizontal="left" vertical="center"/>
    </xf>
    <xf numFmtId="0" fontId="22" fillId="0" borderId="24" xfId="0" applyFont="1" applyBorder="1" applyAlignment="1">
      <alignment horizontal="left" vertical="center"/>
    </xf>
    <xf numFmtId="0" fontId="22" fillId="0" borderId="25" xfId="0" applyFont="1" applyBorder="1" applyAlignment="1">
      <alignment horizontal="left" vertical="center"/>
    </xf>
    <xf numFmtId="0" fontId="52" fillId="2" borderId="19" xfId="0" applyFont="1" applyFill="1" applyBorder="1" applyAlignment="1">
      <alignment horizontal="center" vertical="center"/>
    </xf>
    <xf numFmtId="0" fontId="52" fillId="2" borderId="20" xfId="0" applyFont="1" applyFill="1" applyBorder="1" applyAlignment="1">
      <alignment horizontal="center" vertical="center"/>
    </xf>
    <xf numFmtId="0" fontId="52" fillId="2" borderId="1" xfId="0" applyFont="1" applyFill="1" applyBorder="1" applyAlignment="1">
      <alignment horizontal="center" vertical="center"/>
    </xf>
    <xf numFmtId="0" fontId="52" fillId="2" borderId="2" xfId="0" applyFont="1" applyFill="1" applyBorder="1" applyAlignment="1">
      <alignment horizontal="center" vertical="center"/>
    </xf>
    <xf numFmtId="0" fontId="52" fillId="2" borderId="3" xfId="0" applyFont="1" applyFill="1" applyBorder="1" applyAlignment="1">
      <alignment horizontal="center" vertical="center"/>
    </xf>
    <xf numFmtId="0" fontId="52" fillId="2" borderId="10" xfId="0" applyFont="1" applyFill="1" applyBorder="1" applyAlignment="1">
      <alignment horizontal="center" vertical="center"/>
    </xf>
    <xf numFmtId="0" fontId="52" fillId="2" borderId="11" xfId="0" applyFont="1" applyFill="1" applyBorder="1" applyAlignment="1">
      <alignment horizontal="center" vertical="center"/>
    </xf>
    <xf numFmtId="0" fontId="52" fillId="2" borderId="12" xfId="0" applyFont="1" applyFill="1" applyBorder="1" applyAlignment="1">
      <alignment horizontal="center" vertical="center"/>
    </xf>
    <xf numFmtId="0" fontId="47" fillId="2" borderId="27" xfId="0" applyFont="1" applyFill="1" applyBorder="1" applyAlignment="1">
      <alignment horizontal="left" vertical="center" wrapText="1"/>
    </xf>
    <xf numFmtId="0" fontId="47" fillId="2" borderId="16" xfId="0" applyFont="1" applyFill="1" applyBorder="1" applyAlignment="1">
      <alignment horizontal="left" vertical="center" wrapText="1"/>
    </xf>
    <xf numFmtId="0" fontId="47" fillId="2" borderId="28" xfId="0" applyFont="1" applyFill="1" applyBorder="1" applyAlignment="1">
      <alignment horizontal="left" vertical="center" wrapText="1"/>
    </xf>
    <xf numFmtId="9" fontId="42" fillId="10" borderId="27" xfId="1" applyFont="1" applyFill="1" applyBorder="1" applyAlignment="1" applyProtection="1">
      <alignment horizontal="center" vertical="center"/>
    </xf>
    <xf numFmtId="9" fontId="42" fillId="10" borderId="16" xfId="1" applyFont="1" applyFill="1" applyBorder="1" applyAlignment="1" applyProtection="1">
      <alignment horizontal="center" vertical="center"/>
    </xf>
    <xf numFmtId="9" fontId="42" fillId="10" borderId="28" xfId="1" applyFont="1" applyFill="1" applyBorder="1" applyAlignment="1" applyProtection="1">
      <alignment horizontal="center" vertical="center"/>
    </xf>
    <xf numFmtId="0" fontId="22" fillId="0" borderId="33" xfId="0" applyFont="1" applyBorder="1" applyAlignment="1">
      <alignment horizontal="left" vertical="center"/>
    </xf>
    <xf numFmtId="0" fontId="22" fillId="0" borderId="46" xfId="0" applyFont="1" applyBorder="1" applyAlignment="1">
      <alignment horizontal="left" vertical="center"/>
    </xf>
    <xf numFmtId="0" fontId="22" fillId="0" borderId="4" xfId="0" applyFont="1" applyBorder="1" applyAlignment="1">
      <alignment horizontal="left" vertical="center"/>
    </xf>
    <xf numFmtId="0" fontId="22" fillId="0" borderId="36" xfId="0" applyFont="1" applyBorder="1" applyAlignment="1">
      <alignment horizontal="left" vertical="center"/>
    </xf>
    <xf numFmtId="0" fontId="22" fillId="0" borderId="47" xfId="0" applyFont="1" applyBorder="1" applyAlignment="1">
      <alignment horizontal="left" vertical="center"/>
    </xf>
    <xf numFmtId="0" fontId="22" fillId="0" borderId="8" xfId="0" applyFont="1" applyBorder="1" applyAlignment="1">
      <alignment horizontal="left" vertical="center"/>
    </xf>
    <xf numFmtId="0" fontId="22" fillId="0" borderId="37" xfId="0" applyFont="1" applyBorder="1" applyAlignment="1">
      <alignment horizontal="left" vertical="center"/>
    </xf>
    <xf numFmtId="0" fontId="22" fillId="0" borderId="48" xfId="0" applyFont="1" applyBorder="1" applyAlignment="1">
      <alignment horizontal="left" vertical="center"/>
    </xf>
    <xf numFmtId="0" fontId="22" fillId="0" borderId="13" xfId="0" applyFont="1" applyBorder="1" applyAlignment="1">
      <alignment horizontal="left" vertical="center"/>
    </xf>
    <xf numFmtId="0" fontId="0" fillId="0" borderId="2" xfId="0" applyBorder="1" applyAlignment="1">
      <alignment horizontal="center"/>
    </xf>
    <xf numFmtId="0" fontId="0" fillId="0" borderId="0" xfId="0" applyAlignment="1">
      <alignment horizontal="center"/>
    </xf>
    <xf numFmtId="0" fontId="46" fillId="0" borderId="1" xfId="0" applyFont="1" applyBorder="1" applyAlignment="1">
      <alignment horizontal="center" vertical="center" wrapText="1"/>
    </xf>
    <xf numFmtId="0" fontId="46" fillId="0" borderId="2" xfId="0" applyFont="1" applyBorder="1" applyAlignment="1">
      <alignment horizontal="center" vertical="center" wrapText="1"/>
    </xf>
    <xf numFmtId="0" fontId="46" fillId="0" borderId="3" xfId="0" applyFont="1" applyBorder="1" applyAlignment="1">
      <alignment horizontal="center" vertical="center" wrapText="1"/>
    </xf>
    <xf numFmtId="0" fontId="46" fillId="0" borderId="6" xfId="0" applyFont="1" applyBorder="1" applyAlignment="1">
      <alignment horizontal="center" vertical="center" wrapText="1"/>
    </xf>
    <xf numFmtId="0" fontId="46" fillId="0" borderId="0" xfId="0" applyFont="1" applyAlignment="1">
      <alignment horizontal="center" vertical="center" wrapText="1"/>
    </xf>
    <xf numFmtId="0" fontId="46" fillId="0" borderId="7" xfId="0" applyFont="1" applyBorder="1" applyAlignment="1">
      <alignment horizontal="center" vertical="center" wrapText="1"/>
    </xf>
    <xf numFmtId="0" fontId="46" fillId="0" borderId="10" xfId="0" applyFont="1" applyBorder="1" applyAlignment="1">
      <alignment horizontal="center" vertical="center" wrapText="1"/>
    </xf>
    <xf numFmtId="0" fontId="46" fillId="0" borderId="11" xfId="0" applyFont="1" applyBorder="1" applyAlignment="1">
      <alignment horizontal="center" vertical="center" wrapText="1"/>
    </xf>
    <xf numFmtId="0" fontId="46" fillId="0" borderId="12" xfId="0" applyFont="1" applyBorder="1" applyAlignment="1">
      <alignment horizontal="center" vertical="center" wrapText="1"/>
    </xf>
    <xf numFmtId="0" fontId="47" fillId="2" borderId="57" xfId="0" applyFont="1" applyFill="1" applyBorder="1" applyAlignment="1">
      <alignment horizontal="left" vertical="center"/>
    </xf>
    <xf numFmtId="0" fontId="47" fillId="2" borderId="53" xfId="0" applyFont="1" applyFill="1" applyBorder="1" applyAlignment="1">
      <alignment horizontal="left" vertical="center"/>
    </xf>
    <xf numFmtId="0" fontId="47" fillId="2" borderId="54" xfId="0" applyFont="1" applyFill="1" applyBorder="1" applyAlignment="1">
      <alignment horizontal="left" vertical="center"/>
    </xf>
    <xf numFmtId="0" fontId="52" fillId="2" borderId="19" xfId="0" applyFont="1" applyFill="1" applyBorder="1" applyAlignment="1">
      <alignment horizontal="center" vertical="center" wrapText="1"/>
    </xf>
    <xf numFmtId="0" fontId="20" fillId="2" borderId="20" xfId="0" applyFont="1" applyFill="1" applyBorder="1" applyAlignment="1">
      <alignment horizontal="center" vertical="center" wrapText="1"/>
    </xf>
    <xf numFmtId="0" fontId="47" fillId="2" borderId="45" xfId="0" applyFont="1" applyFill="1" applyBorder="1" applyAlignment="1">
      <alignment horizontal="left" vertical="center" wrapText="1"/>
    </xf>
    <xf numFmtId="0" fontId="47" fillId="2" borderId="41" xfId="0" applyFont="1" applyFill="1" applyBorder="1" applyAlignment="1">
      <alignment horizontal="left" vertical="center" wrapText="1"/>
    </xf>
    <xf numFmtId="0" fontId="47" fillId="2" borderId="49" xfId="0" applyFont="1" applyFill="1" applyBorder="1" applyAlignment="1">
      <alignment horizontal="left" vertical="center" wrapText="1"/>
    </xf>
    <xf numFmtId="0" fontId="47" fillId="2" borderId="24" xfId="0" applyFont="1" applyFill="1" applyBorder="1" applyAlignment="1">
      <alignment horizontal="left" vertical="center" wrapText="1"/>
    </xf>
    <xf numFmtId="0" fontId="47" fillId="2" borderId="25" xfId="0" applyFont="1" applyFill="1" applyBorder="1" applyAlignment="1">
      <alignment horizontal="left" vertical="center" wrapText="1"/>
    </xf>
    <xf numFmtId="0" fontId="47" fillId="2" borderId="51" xfId="0" applyFont="1" applyFill="1" applyBorder="1" applyAlignment="1">
      <alignment horizontal="left" vertical="center" wrapText="1"/>
    </xf>
    <xf numFmtId="0" fontId="19" fillId="2" borderId="1" xfId="0" applyFont="1" applyFill="1" applyBorder="1" applyAlignment="1">
      <alignment horizontal="left" vertical="center" wrapText="1"/>
    </xf>
    <xf numFmtId="0" fontId="19" fillId="2" borderId="2" xfId="0" applyFont="1" applyFill="1" applyBorder="1" applyAlignment="1">
      <alignment horizontal="left" vertical="center" wrapText="1"/>
    </xf>
    <xf numFmtId="0" fontId="19" fillId="2" borderId="3" xfId="0" applyFont="1" applyFill="1" applyBorder="1" applyAlignment="1">
      <alignment horizontal="left" vertical="center" wrapText="1"/>
    </xf>
    <xf numFmtId="0" fontId="19" fillId="2" borderId="10" xfId="0" applyFont="1" applyFill="1" applyBorder="1" applyAlignment="1">
      <alignment horizontal="left" vertical="center" wrapText="1"/>
    </xf>
    <xf numFmtId="0" fontId="19" fillId="2" borderId="11" xfId="0" applyFont="1" applyFill="1" applyBorder="1" applyAlignment="1">
      <alignment horizontal="left" vertical="center" wrapText="1"/>
    </xf>
    <xf numFmtId="0" fontId="19" fillId="2" borderId="12" xfId="0" applyFont="1" applyFill="1" applyBorder="1" applyAlignment="1">
      <alignment horizontal="left" vertical="center" wrapText="1"/>
    </xf>
    <xf numFmtId="0" fontId="47" fillId="2" borderId="27" xfId="0" applyFont="1" applyFill="1" applyBorder="1" applyAlignment="1">
      <alignment horizontal="left" wrapText="1"/>
    </xf>
    <xf numFmtId="0" fontId="47" fillId="2" borderId="16" xfId="0" applyFont="1" applyFill="1" applyBorder="1" applyAlignment="1">
      <alignment horizontal="left" wrapText="1"/>
    </xf>
    <xf numFmtId="0" fontId="47" fillId="2" borderId="28" xfId="0" applyFont="1" applyFill="1" applyBorder="1" applyAlignment="1">
      <alignment horizontal="left" wrapText="1"/>
    </xf>
    <xf numFmtId="9" fontId="3" fillId="3" borderId="1" xfId="1" applyFont="1" applyFill="1" applyBorder="1" applyAlignment="1" applyProtection="1">
      <alignment horizontal="center" vertical="center"/>
    </xf>
    <xf numFmtId="9" fontId="3" fillId="3" borderId="10" xfId="1" applyFont="1" applyFill="1" applyBorder="1" applyAlignment="1" applyProtection="1">
      <alignment horizontal="center" vertical="center"/>
    </xf>
    <xf numFmtId="9" fontId="3" fillId="3" borderId="2" xfId="1" applyFont="1" applyFill="1" applyBorder="1" applyAlignment="1" applyProtection="1">
      <alignment horizontal="center" vertical="center"/>
    </xf>
    <xf numFmtId="9" fontId="3" fillId="3" borderId="11" xfId="1" applyFont="1" applyFill="1" applyBorder="1" applyAlignment="1" applyProtection="1">
      <alignment horizontal="center" vertical="center"/>
    </xf>
    <xf numFmtId="9" fontId="3" fillId="3" borderId="3" xfId="1" applyFont="1" applyFill="1" applyBorder="1" applyAlignment="1" applyProtection="1">
      <alignment horizontal="center" vertical="center"/>
    </xf>
    <xf numFmtId="9" fontId="3" fillId="3" borderId="12" xfId="1" applyFont="1" applyFill="1" applyBorder="1" applyAlignment="1" applyProtection="1">
      <alignment horizontal="center" vertical="center"/>
    </xf>
    <xf numFmtId="0" fontId="29" fillId="10" borderId="19" xfId="0" applyFont="1" applyFill="1" applyBorder="1" applyAlignment="1">
      <alignment horizontal="center" vertical="center"/>
    </xf>
    <xf numFmtId="0" fontId="29" fillId="10" borderId="20" xfId="0" applyFont="1" applyFill="1" applyBorder="1" applyAlignment="1">
      <alignment horizontal="center" vertical="center"/>
    </xf>
    <xf numFmtId="0" fontId="47" fillId="2" borderId="27" xfId="0" applyFont="1" applyFill="1" applyBorder="1" applyAlignment="1">
      <alignment horizontal="left" vertical="center"/>
    </xf>
    <xf numFmtId="0" fontId="47" fillId="2" borderId="16" xfId="0" applyFont="1" applyFill="1" applyBorder="1" applyAlignment="1">
      <alignment horizontal="left" vertical="center"/>
    </xf>
    <xf numFmtId="0" fontId="47" fillId="2" borderId="28" xfId="0" applyFont="1" applyFill="1" applyBorder="1" applyAlignment="1">
      <alignment horizontal="left" vertical="center"/>
    </xf>
    <xf numFmtId="0" fontId="0" fillId="3" borderId="16" xfId="0" applyFill="1" applyBorder="1" applyAlignment="1">
      <alignment horizontal="center"/>
    </xf>
    <xf numFmtId="0" fontId="42" fillId="10" borderId="27" xfId="1" applyNumberFormat="1" applyFont="1" applyFill="1" applyBorder="1" applyAlignment="1" applyProtection="1">
      <alignment horizontal="center" vertical="center" wrapText="1"/>
    </xf>
    <xf numFmtId="0" fontId="42" fillId="10" borderId="16" xfId="1" applyNumberFormat="1" applyFont="1" applyFill="1" applyBorder="1" applyAlignment="1" applyProtection="1">
      <alignment horizontal="center" vertical="center" wrapText="1"/>
    </xf>
    <xf numFmtId="0" fontId="42" fillId="10" borderId="28" xfId="1" applyNumberFormat="1" applyFont="1" applyFill="1" applyBorder="1" applyAlignment="1" applyProtection="1">
      <alignment horizontal="center" vertical="center" wrapText="1"/>
    </xf>
    <xf numFmtId="0" fontId="45" fillId="3" borderId="6" xfId="0" applyFont="1" applyFill="1" applyBorder="1" applyAlignment="1">
      <alignment horizontal="center"/>
    </xf>
    <xf numFmtId="0" fontId="47" fillId="2" borderId="1" xfId="0" applyFont="1" applyFill="1" applyBorder="1" applyAlignment="1">
      <alignment horizontal="left" vertical="center" wrapText="1"/>
    </xf>
    <xf numFmtId="0" fontId="47" fillId="2" borderId="2" xfId="0" applyFont="1" applyFill="1" applyBorder="1" applyAlignment="1">
      <alignment horizontal="left" vertical="center" wrapText="1"/>
    </xf>
    <xf numFmtId="0" fontId="47" fillId="2" borderId="3" xfId="0" applyFont="1" applyFill="1" applyBorder="1" applyAlignment="1">
      <alignment horizontal="left" vertical="center" wrapText="1"/>
    </xf>
    <xf numFmtId="0" fontId="47" fillId="2" borderId="10" xfId="0" applyFont="1" applyFill="1" applyBorder="1" applyAlignment="1">
      <alignment horizontal="left" vertical="center" wrapText="1"/>
    </xf>
    <xf numFmtId="0" fontId="47" fillId="2" borderId="11" xfId="0" applyFont="1" applyFill="1" applyBorder="1" applyAlignment="1">
      <alignment horizontal="left" vertical="center" wrapText="1"/>
    </xf>
    <xf numFmtId="0" fontId="47" fillId="2" borderId="12" xfId="0" applyFont="1" applyFill="1" applyBorder="1" applyAlignment="1">
      <alignment horizontal="left" vertical="center" wrapText="1"/>
    </xf>
    <xf numFmtId="0" fontId="47" fillId="2" borderId="6" xfId="0" applyFont="1" applyFill="1" applyBorder="1" applyAlignment="1">
      <alignment horizontal="left" vertical="center" wrapText="1"/>
    </xf>
    <xf numFmtId="0" fontId="47" fillId="2" borderId="0" xfId="0" applyFont="1" applyFill="1" applyAlignment="1">
      <alignment horizontal="left" vertical="center" wrapText="1"/>
    </xf>
    <xf numFmtId="0" fontId="47" fillId="2" borderId="7" xfId="0" applyFont="1" applyFill="1" applyBorder="1" applyAlignment="1">
      <alignment horizontal="left" vertical="center" wrapText="1"/>
    </xf>
  </cellXfs>
  <cellStyles count="2">
    <cellStyle name="Normal" xfId="0" builtinId="0"/>
    <cellStyle name="Porcentaje" xfId="1" builtinId="5"/>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microsoft.com/office/2022/11/relationships/FeaturePropertyBag" Target="featurePropertyBag/featurePropertyBag.xml"/></Relationships>
</file>

<file path=xl/charts/_rels/chart1.xml.rels><?xml version="1.0" encoding="UTF-8" standalone="yes"?>
<Relationships xmlns="http://schemas.openxmlformats.org/package/2006/relationships"><Relationship Id="rId3" Type="http://schemas.openxmlformats.org/officeDocument/2006/relationships/image" Target="../media/image1.png"/><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image" Target="../media/image10.png"/><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image" Target="../media/image11.png"/><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3" Type="http://schemas.openxmlformats.org/officeDocument/2006/relationships/image" Target="../media/image1.png"/><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3" Type="http://schemas.openxmlformats.org/officeDocument/2006/relationships/image" Target="../media/image2.png"/><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3" Type="http://schemas.openxmlformats.org/officeDocument/2006/relationships/image" Target="../media/image3.png"/><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image" Target="../media/image5.png"/><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image" Target="../media/image6.png"/><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3" Type="http://schemas.openxmlformats.org/officeDocument/2006/relationships/image" Target="../media/image7.png"/><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image" Target="../media/image8.png"/><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3" Type="http://schemas.openxmlformats.org/officeDocument/2006/relationships/image" Target="../media/image9.png"/><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3" Type="http://schemas.openxmlformats.org/officeDocument/2006/relationships/image" Target="../media/image2.png"/><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3" Type="http://schemas.openxmlformats.org/officeDocument/2006/relationships/image" Target="../media/image10.png"/><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3" Type="http://schemas.openxmlformats.org/officeDocument/2006/relationships/image" Target="../media/image11.png"/><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3" Type="http://schemas.openxmlformats.org/officeDocument/2006/relationships/image" Target="../media/image4.png"/><Relationship Id="rId2" Type="http://schemas.microsoft.com/office/2011/relationships/chartColorStyle" Target="colors22.xml"/><Relationship Id="rId1" Type="http://schemas.microsoft.com/office/2011/relationships/chartStyle" Target="style22.xml"/></Relationships>
</file>

<file path=xl/charts/_rels/chart3.xml.rels><?xml version="1.0" encoding="UTF-8" standalone="yes"?>
<Relationships xmlns="http://schemas.openxmlformats.org/package/2006/relationships"><Relationship Id="rId3" Type="http://schemas.openxmlformats.org/officeDocument/2006/relationships/image" Target="../media/image3.png"/><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image" Target="../media/image4.png"/><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image" Target="../media/image5.png"/><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image" Target="../media/image6.png"/><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image" Target="../media/image7.png"/><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image" Target="../media/image8.png"/><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image" Target="../media/image9.png"/><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284776902887138E-2"/>
          <c:y val="0.1220046084530392"/>
          <c:w val="0.88698600174978115"/>
          <c:h val="0.56220794031792565"/>
        </c:manualLayout>
      </c:layout>
      <c:barChart>
        <c:barDir val="bar"/>
        <c:grouping val="stacked"/>
        <c:varyColors val="0"/>
        <c:ser>
          <c:idx val="0"/>
          <c:order val="0"/>
          <c:spPr>
            <a:solidFill>
              <a:srgbClr val="C00000"/>
            </a:solidFill>
            <a:ln>
              <a:noFill/>
            </a:ln>
            <a:effectLst/>
          </c:spPr>
          <c:invertIfNegative val="0"/>
          <c:dPt>
            <c:idx val="1"/>
            <c:invertIfNegative val="0"/>
            <c:bubble3D val="0"/>
            <c:spPr>
              <a:noFill/>
              <a:ln>
                <a:noFill/>
              </a:ln>
              <a:effectLst/>
            </c:spPr>
            <c:extLst>
              <c:ext xmlns:c16="http://schemas.microsoft.com/office/drawing/2014/chart" uri="{C3380CC4-5D6E-409C-BE32-E72D297353CC}">
                <c16:uniqueId val="{00000007-C085-4219-A974-6D4EA8E71B97}"/>
              </c:ext>
            </c:extLst>
          </c:dPt>
          <c:val>
            <c:numRef>
              <c:f>Datos!$M$17:$M$18</c:f>
              <c:numCache>
                <c:formatCode>0%</c:formatCode>
                <c:ptCount val="2"/>
                <c:pt idx="0">
                  <c:v>0.2</c:v>
                </c:pt>
                <c:pt idx="1">
                  <c:v>0</c:v>
                </c:pt>
              </c:numCache>
            </c:numRef>
          </c:val>
          <c:extLst>
            <c:ext xmlns:c16="http://schemas.microsoft.com/office/drawing/2014/chart" uri="{C3380CC4-5D6E-409C-BE32-E72D297353CC}">
              <c16:uniqueId val="{00000000-C085-4219-A974-6D4EA8E71B97}"/>
            </c:ext>
          </c:extLst>
        </c:ser>
        <c:ser>
          <c:idx val="1"/>
          <c:order val="1"/>
          <c:spPr>
            <a:solidFill>
              <a:schemeClr val="accent2"/>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A-C085-4219-A974-6D4EA8E71B97}"/>
              </c:ext>
            </c:extLst>
          </c:dPt>
          <c:dPt>
            <c:idx val="1"/>
            <c:invertIfNegative val="0"/>
            <c:bubble3D val="0"/>
            <c:spPr>
              <a:blipFill>
                <a:blip xmlns:r="http://schemas.openxmlformats.org/officeDocument/2006/relationships" r:embed="rId3"/>
                <a:stretch>
                  <a:fillRect/>
                </a:stretch>
              </a:blipFill>
              <a:ln>
                <a:noFill/>
              </a:ln>
              <a:effectLst/>
            </c:spPr>
            <c:extLst>
              <c:ext xmlns:c16="http://schemas.microsoft.com/office/drawing/2014/chart" uri="{C3380CC4-5D6E-409C-BE32-E72D297353CC}">
                <c16:uniqueId val="{0000000D-C085-4219-A974-6D4EA8E71B97}"/>
              </c:ext>
            </c:extLst>
          </c:dPt>
          <c:dLbls>
            <c:dLbl>
              <c:idx val="1"/>
              <c:layout>
                <c:manualLayout>
                  <c:x val="6.1111111111111109E-2"/>
                  <c:y val="-0.13425925925925927"/>
                </c:manualLayout>
              </c:layout>
              <c:tx>
                <c:rich>
                  <a:bodyPr/>
                  <a:lstStyle/>
                  <a:p>
                    <a:fld id="{B67C1118-58F0-4135-9C2D-E3CB76A22CDC}" type="CELLREF">
                      <a:rPr lang="en-US" b="1"/>
                      <a:pPr/>
                      <a:t>[CELLREF]</a:t>
                    </a:fld>
                    <a:endParaRPr lang="es-CO"/>
                  </a:p>
                </c:rich>
              </c:tx>
              <c:showLegendKey val="0"/>
              <c:showVal val="1"/>
              <c:showCatName val="0"/>
              <c:showSerName val="0"/>
              <c:showPercent val="0"/>
              <c:showBubbleSize val="0"/>
              <c:extLst>
                <c:ext xmlns:c15="http://schemas.microsoft.com/office/drawing/2012/chart" uri="{CE6537A1-D6FC-4f65-9D91-7224C49458BB}">
                  <c15:dlblFieldTable>
                    <c15:dlblFTEntry>
                      <c15:txfldGUID>{B67C1118-58F0-4135-9C2D-E3CB76A22CDC}</c15:txfldGUID>
                      <c15:f>Datos!$M$15</c15:f>
                      <c15:dlblFieldTableCache>
                        <c:ptCount val="1"/>
                        <c:pt idx="0">
                          <c:v>#¡DIV/0!</c:v>
                        </c:pt>
                      </c15:dlblFieldTableCache>
                    </c15:dlblFTEntry>
                  </c15:dlblFieldTable>
                  <c15:showDataLabelsRange val="0"/>
                </c:ext>
                <c:ext xmlns:c16="http://schemas.microsoft.com/office/drawing/2014/chart" uri="{C3380CC4-5D6E-409C-BE32-E72D297353CC}">
                  <c16:uniqueId val="{0000000D-C085-4219-A974-6D4EA8E71B9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Datos!$N$17:$N$18</c:f>
              <c:numCache>
                <c:formatCode>0%</c:formatCode>
                <c:ptCount val="2"/>
                <c:pt idx="0">
                  <c:v>0.05</c:v>
                </c:pt>
                <c:pt idx="1">
                  <c:v>0.01</c:v>
                </c:pt>
              </c:numCache>
            </c:numRef>
          </c:val>
          <c:extLst>
            <c:ext xmlns:c16="http://schemas.microsoft.com/office/drawing/2014/chart" uri="{C3380CC4-5D6E-409C-BE32-E72D297353CC}">
              <c16:uniqueId val="{00000001-C085-4219-A974-6D4EA8E71B97}"/>
            </c:ext>
          </c:extLst>
        </c:ser>
        <c:ser>
          <c:idx val="3"/>
          <c:order val="2"/>
          <c:spPr>
            <a:solidFill>
              <a:schemeClr val="accent4"/>
            </a:solidFill>
            <a:ln>
              <a:solidFill>
                <a:schemeClr val="accent6">
                  <a:lumMod val="40000"/>
                  <a:lumOff val="60000"/>
                </a:schemeClr>
              </a:solidFill>
            </a:ln>
            <a:effectLst/>
          </c:spPr>
          <c:invertIfNegative val="0"/>
          <c:dPt>
            <c:idx val="0"/>
            <c:invertIfNegative val="0"/>
            <c:bubble3D val="0"/>
            <c:spPr>
              <a:solidFill>
                <a:schemeClr val="accent6">
                  <a:lumMod val="40000"/>
                  <a:lumOff val="60000"/>
                </a:schemeClr>
              </a:solidFill>
              <a:ln>
                <a:solidFill>
                  <a:schemeClr val="accent6">
                    <a:lumMod val="40000"/>
                    <a:lumOff val="60000"/>
                  </a:schemeClr>
                </a:solidFill>
              </a:ln>
              <a:effectLst/>
            </c:spPr>
            <c:extLst>
              <c:ext xmlns:c16="http://schemas.microsoft.com/office/drawing/2014/chart" uri="{C3380CC4-5D6E-409C-BE32-E72D297353CC}">
                <c16:uniqueId val="{0000000C-C085-4219-A974-6D4EA8E71B97}"/>
              </c:ext>
            </c:extLst>
          </c:dPt>
          <c:val>
            <c:numRef>
              <c:f>Datos!$P$17:$P$18</c:f>
              <c:numCache>
                <c:formatCode>General</c:formatCode>
                <c:ptCount val="2"/>
                <c:pt idx="0" formatCode="0%">
                  <c:v>0.05</c:v>
                </c:pt>
              </c:numCache>
            </c:numRef>
          </c:val>
          <c:extLst>
            <c:ext xmlns:c16="http://schemas.microsoft.com/office/drawing/2014/chart" uri="{C3380CC4-5D6E-409C-BE32-E72D297353CC}">
              <c16:uniqueId val="{00000003-C085-4219-A974-6D4EA8E71B97}"/>
            </c:ext>
          </c:extLst>
        </c:ser>
        <c:ser>
          <c:idx val="4"/>
          <c:order val="3"/>
          <c:spPr>
            <a:solidFill>
              <a:schemeClr val="accent6">
                <a:lumMod val="60000"/>
                <a:lumOff val="40000"/>
              </a:schemeClr>
            </a:solidFill>
            <a:ln>
              <a:noFill/>
            </a:ln>
            <a:effectLst/>
          </c:spPr>
          <c:invertIfNegative val="0"/>
          <c:dPt>
            <c:idx val="0"/>
            <c:invertIfNegative val="0"/>
            <c:bubble3D val="0"/>
            <c:spPr>
              <a:solidFill>
                <a:schemeClr val="accent6">
                  <a:lumMod val="60000"/>
                  <a:lumOff val="40000"/>
                </a:schemeClr>
              </a:solidFill>
              <a:ln>
                <a:solidFill>
                  <a:schemeClr val="accent6">
                    <a:lumMod val="60000"/>
                    <a:lumOff val="40000"/>
                  </a:schemeClr>
                </a:solidFill>
              </a:ln>
              <a:effectLst/>
            </c:spPr>
            <c:extLst>
              <c:ext xmlns:c16="http://schemas.microsoft.com/office/drawing/2014/chart" uri="{C3380CC4-5D6E-409C-BE32-E72D297353CC}">
                <c16:uniqueId val="{0000000B-C085-4219-A974-6D4EA8E71B97}"/>
              </c:ext>
            </c:extLst>
          </c:dPt>
          <c:val>
            <c:numRef>
              <c:f>Datos!$Q$17:$Q$18</c:f>
              <c:numCache>
                <c:formatCode>General</c:formatCode>
                <c:ptCount val="2"/>
                <c:pt idx="0" formatCode="0%">
                  <c:v>0.05</c:v>
                </c:pt>
              </c:numCache>
            </c:numRef>
          </c:val>
          <c:extLst>
            <c:ext xmlns:c16="http://schemas.microsoft.com/office/drawing/2014/chart" uri="{C3380CC4-5D6E-409C-BE32-E72D297353CC}">
              <c16:uniqueId val="{00000004-C085-4219-A974-6D4EA8E71B97}"/>
            </c:ext>
          </c:extLst>
        </c:ser>
        <c:ser>
          <c:idx val="5"/>
          <c:order val="4"/>
          <c:spPr>
            <a:solidFill>
              <a:schemeClr val="accent6">
                <a:lumMod val="75000"/>
              </a:schemeClr>
            </a:solidFill>
            <a:ln>
              <a:noFill/>
            </a:ln>
            <a:effectLst/>
          </c:spPr>
          <c:invertIfNegative val="0"/>
          <c:val>
            <c:numRef>
              <c:f>Datos!$R$17:$R$18</c:f>
              <c:numCache>
                <c:formatCode>General</c:formatCode>
                <c:ptCount val="2"/>
                <c:pt idx="0" formatCode="0%">
                  <c:v>0.05</c:v>
                </c:pt>
              </c:numCache>
            </c:numRef>
          </c:val>
          <c:extLst>
            <c:ext xmlns:c16="http://schemas.microsoft.com/office/drawing/2014/chart" uri="{C3380CC4-5D6E-409C-BE32-E72D297353CC}">
              <c16:uniqueId val="{00000005-C085-4219-A974-6D4EA8E71B97}"/>
            </c:ext>
          </c:extLst>
        </c:ser>
        <c:ser>
          <c:idx val="6"/>
          <c:order val="5"/>
          <c:spPr>
            <a:solidFill>
              <a:schemeClr val="accent6">
                <a:lumMod val="50000"/>
              </a:schemeClr>
            </a:solidFill>
            <a:ln>
              <a:solidFill>
                <a:schemeClr val="accent6">
                  <a:lumMod val="50000"/>
                </a:schemeClr>
              </a:solidFill>
            </a:ln>
            <a:effectLst/>
          </c:spPr>
          <c:invertIfNegative val="0"/>
          <c:val>
            <c:numRef>
              <c:f>Datos!$S$17:$S$18</c:f>
              <c:numCache>
                <c:formatCode>General</c:formatCode>
                <c:ptCount val="2"/>
                <c:pt idx="0" formatCode="0%">
                  <c:v>0.05</c:v>
                </c:pt>
              </c:numCache>
            </c:numRef>
          </c:val>
          <c:extLst>
            <c:ext xmlns:c16="http://schemas.microsoft.com/office/drawing/2014/chart" uri="{C3380CC4-5D6E-409C-BE32-E72D297353CC}">
              <c16:uniqueId val="{00000006-C085-4219-A974-6D4EA8E71B97}"/>
            </c:ext>
          </c:extLst>
        </c:ser>
        <c:dLbls>
          <c:showLegendKey val="0"/>
          <c:showVal val="0"/>
          <c:showCatName val="0"/>
          <c:showSerName val="0"/>
          <c:showPercent val="0"/>
          <c:showBubbleSize val="0"/>
        </c:dLbls>
        <c:gapWidth val="0"/>
        <c:overlap val="97"/>
        <c:axId val="679738016"/>
        <c:axId val="679739816"/>
      </c:barChart>
      <c:catAx>
        <c:axId val="679738016"/>
        <c:scaling>
          <c:orientation val="minMax"/>
        </c:scaling>
        <c:delete val="1"/>
        <c:axPos val="l"/>
        <c:majorTickMark val="none"/>
        <c:minorTickMark val="none"/>
        <c:tickLblPos val="nextTo"/>
        <c:crossAx val="679739816"/>
        <c:crosses val="autoZero"/>
        <c:auto val="1"/>
        <c:lblAlgn val="ctr"/>
        <c:lblOffset val="100"/>
        <c:noMultiLvlLbl val="0"/>
      </c:catAx>
      <c:valAx>
        <c:axId val="679739816"/>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79738016"/>
        <c:crosses val="autoZero"/>
        <c:crossBetween val="between"/>
        <c:minorUnit val="5.000000000000001E-2"/>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8-E663-4D39-9D17-CACF8ECEA45F}"/>
              </c:ext>
            </c:extLst>
          </c:dPt>
          <c:dPt>
            <c:idx val="1"/>
            <c:invertIfNegative val="0"/>
            <c:bubble3D val="0"/>
            <c:spPr>
              <a:noFill/>
              <a:ln>
                <a:noFill/>
              </a:ln>
              <a:effectLst/>
            </c:spPr>
            <c:extLst>
              <c:ext xmlns:c16="http://schemas.microsoft.com/office/drawing/2014/chart" uri="{C3380CC4-5D6E-409C-BE32-E72D297353CC}">
                <c16:uniqueId val="{00000007-E663-4D39-9D17-CACF8ECEA45F}"/>
              </c:ext>
            </c:extLst>
          </c:dPt>
          <c:val>
            <c:numRef>
              <c:f>Datos!$AP$31:$AP$32</c:f>
              <c:numCache>
                <c:formatCode>0%</c:formatCode>
                <c:ptCount val="2"/>
                <c:pt idx="0">
                  <c:v>0.75</c:v>
                </c:pt>
                <c:pt idx="1">
                  <c:v>0</c:v>
                </c:pt>
              </c:numCache>
            </c:numRef>
          </c:val>
          <c:extLst>
            <c:ext xmlns:c16="http://schemas.microsoft.com/office/drawing/2014/chart" uri="{C3380CC4-5D6E-409C-BE32-E72D297353CC}">
              <c16:uniqueId val="{00000000-E663-4D39-9D17-CACF8ECEA45F}"/>
            </c:ext>
          </c:extLst>
        </c:ser>
        <c:ser>
          <c:idx val="1"/>
          <c:order val="1"/>
          <c:spPr>
            <a:solidFill>
              <a:srgbClr val="C00000"/>
            </a:solidFill>
            <a:ln>
              <a:noFill/>
            </a:ln>
            <a:effectLst/>
          </c:spPr>
          <c:invertIfNegative val="0"/>
          <c:dPt>
            <c:idx val="1"/>
            <c:invertIfNegative val="0"/>
            <c:bubble3D val="0"/>
            <c:spPr>
              <a:blipFill>
                <a:blip xmlns:r="http://schemas.openxmlformats.org/officeDocument/2006/relationships" r:embed="rId3"/>
                <a:stretch>
                  <a:fillRect/>
                </a:stretch>
              </a:blipFill>
              <a:ln>
                <a:noFill/>
              </a:ln>
              <a:effectLst/>
            </c:spPr>
            <c:extLst>
              <c:ext xmlns:c16="http://schemas.microsoft.com/office/drawing/2014/chart" uri="{C3380CC4-5D6E-409C-BE32-E72D297353CC}">
                <c16:uniqueId val="{0000000B-E663-4D39-9D17-CACF8ECEA45F}"/>
              </c:ext>
            </c:extLst>
          </c:dPt>
          <c:dLbls>
            <c:dLbl>
              <c:idx val="1"/>
              <c:layout>
                <c:manualLayout>
                  <c:x val="4.1666666666666664E-2"/>
                  <c:y val="-0.1111111111111111"/>
                </c:manualLayout>
              </c:layout>
              <c:tx>
                <c:strRef>
                  <c:f>Datos!$AP$29</c:f>
                  <c:strCache>
                    <c:ptCount val="1"/>
                    <c:pt idx="0">
                      <c:v>#¡DIV/0!</c:v>
                    </c:pt>
                  </c:strCache>
                </c:strRef>
              </c:tx>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dlblFieldTable>
                    <c15:dlblFTEntry>
                      <c15:txfldGUID>{0B6CDBED-75E7-4081-9989-0A8AF610315C}</c15:txfldGUID>
                      <c15:f>Datos!$AP$29</c15:f>
                      <c15:dlblFieldTableCache>
                        <c:ptCount val="1"/>
                        <c:pt idx="0">
                          <c:v>#¡DIV/0!</c:v>
                        </c:pt>
                      </c15:dlblFieldTableCache>
                    </c15:dlblFTEntry>
                  </c15:dlblFieldTable>
                  <c15:showDataLabelsRange val="0"/>
                </c:ext>
                <c:ext xmlns:c16="http://schemas.microsoft.com/office/drawing/2014/chart" uri="{C3380CC4-5D6E-409C-BE32-E72D297353CC}">
                  <c16:uniqueId val="{0000000B-E663-4D39-9D17-CACF8ECEA45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Datos!$AQ$31:$AQ$32</c:f>
              <c:numCache>
                <c:formatCode>0%</c:formatCode>
                <c:ptCount val="2"/>
                <c:pt idx="0">
                  <c:v>0.05</c:v>
                </c:pt>
                <c:pt idx="1">
                  <c:v>0.02</c:v>
                </c:pt>
              </c:numCache>
            </c:numRef>
          </c:val>
          <c:extLst>
            <c:ext xmlns:c16="http://schemas.microsoft.com/office/drawing/2014/chart" uri="{C3380CC4-5D6E-409C-BE32-E72D297353CC}">
              <c16:uniqueId val="{00000001-E663-4D39-9D17-CACF8ECEA45F}"/>
            </c:ext>
          </c:extLst>
        </c:ser>
        <c:ser>
          <c:idx val="2"/>
          <c:order val="2"/>
          <c:spPr>
            <a:noFill/>
            <a:ln>
              <a:noFill/>
            </a:ln>
            <a:effectLst/>
          </c:spPr>
          <c:invertIfNegative val="0"/>
          <c:dPt>
            <c:idx val="0"/>
            <c:invertIfNegative val="0"/>
            <c:bubble3D val="0"/>
            <c:spPr>
              <a:solidFill>
                <a:schemeClr val="accent6">
                  <a:lumMod val="20000"/>
                  <a:lumOff val="80000"/>
                </a:schemeClr>
              </a:solidFill>
              <a:ln>
                <a:noFill/>
              </a:ln>
              <a:effectLst/>
            </c:spPr>
            <c:extLst>
              <c:ext xmlns:c16="http://schemas.microsoft.com/office/drawing/2014/chart" uri="{C3380CC4-5D6E-409C-BE32-E72D297353CC}">
                <c16:uniqueId val="{00000009-E663-4D39-9D17-CACF8ECEA45F}"/>
              </c:ext>
            </c:extLst>
          </c:dPt>
          <c:val>
            <c:numRef>
              <c:f>Datos!$AR$31:$AR$32</c:f>
              <c:numCache>
                <c:formatCode>0%</c:formatCode>
                <c:ptCount val="2"/>
                <c:pt idx="0">
                  <c:v>0.02</c:v>
                </c:pt>
                <c:pt idx="1">
                  <c:v>0</c:v>
                </c:pt>
              </c:numCache>
            </c:numRef>
          </c:val>
          <c:extLst>
            <c:ext xmlns:c16="http://schemas.microsoft.com/office/drawing/2014/chart" uri="{C3380CC4-5D6E-409C-BE32-E72D297353CC}">
              <c16:uniqueId val="{00000002-E663-4D39-9D17-CACF8ECEA45F}"/>
            </c:ext>
          </c:extLst>
        </c:ser>
        <c:ser>
          <c:idx val="3"/>
          <c:order val="3"/>
          <c:spPr>
            <a:solidFill>
              <a:schemeClr val="accent6">
                <a:lumMod val="40000"/>
                <a:lumOff val="60000"/>
              </a:schemeClr>
            </a:solidFill>
            <a:ln>
              <a:noFill/>
            </a:ln>
            <a:effectLst/>
          </c:spPr>
          <c:invertIfNegative val="0"/>
          <c:val>
            <c:numRef>
              <c:f>Datos!$AS$31:$AS$32</c:f>
              <c:numCache>
                <c:formatCode>General</c:formatCode>
                <c:ptCount val="2"/>
                <c:pt idx="0" formatCode="0%">
                  <c:v>0.02</c:v>
                </c:pt>
              </c:numCache>
            </c:numRef>
          </c:val>
          <c:extLst>
            <c:ext xmlns:c16="http://schemas.microsoft.com/office/drawing/2014/chart" uri="{C3380CC4-5D6E-409C-BE32-E72D297353CC}">
              <c16:uniqueId val="{00000003-E663-4D39-9D17-CACF8ECEA45F}"/>
            </c:ext>
          </c:extLst>
        </c:ser>
        <c:ser>
          <c:idx val="4"/>
          <c:order val="4"/>
          <c:spPr>
            <a:solidFill>
              <a:schemeClr val="accent5"/>
            </a:solidFill>
            <a:ln>
              <a:noFill/>
            </a:ln>
            <a:effectLst/>
          </c:spPr>
          <c:invertIfNegative val="0"/>
          <c:dPt>
            <c:idx val="0"/>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A-E663-4D39-9D17-CACF8ECEA45F}"/>
              </c:ext>
            </c:extLst>
          </c:dPt>
          <c:val>
            <c:numRef>
              <c:f>Datos!$AT$31:$AT$32</c:f>
              <c:numCache>
                <c:formatCode>General</c:formatCode>
                <c:ptCount val="2"/>
                <c:pt idx="0" formatCode="0%">
                  <c:v>0.02</c:v>
                </c:pt>
              </c:numCache>
            </c:numRef>
          </c:val>
          <c:extLst>
            <c:ext xmlns:c16="http://schemas.microsoft.com/office/drawing/2014/chart" uri="{C3380CC4-5D6E-409C-BE32-E72D297353CC}">
              <c16:uniqueId val="{00000004-E663-4D39-9D17-CACF8ECEA45F}"/>
            </c:ext>
          </c:extLst>
        </c:ser>
        <c:ser>
          <c:idx val="5"/>
          <c:order val="5"/>
          <c:spPr>
            <a:solidFill>
              <a:schemeClr val="accent6">
                <a:lumMod val="75000"/>
              </a:schemeClr>
            </a:solidFill>
            <a:ln>
              <a:noFill/>
            </a:ln>
            <a:effectLst/>
          </c:spPr>
          <c:invertIfNegative val="0"/>
          <c:val>
            <c:numRef>
              <c:f>Datos!$AU$31:$AU$32</c:f>
              <c:numCache>
                <c:formatCode>General</c:formatCode>
                <c:ptCount val="2"/>
                <c:pt idx="0" formatCode="0%">
                  <c:v>0.02</c:v>
                </c:pt>
              </c:numCache>
            </c:numRef>
          </c:val>
          <c:extLst>
            <c:ext xmlns:c16="http://schemas.microsoft.com/office/drawing/2014/chart" uri="{C3380CC4-5D6E-409C-BE32-E72D297353CC}">
              <c16:uniqueId val="{00000005-E663-4D39-9D17-CACF8ECEA45F}"/>
            </c:ext>
          </c:extLst>
        </c:ser>
        <c:ser>
          <c:idx val="6"/>
          <c:order val="6"/>
          <c:spPr>
            <a:solidFill>
              <a:schemeClr val="accent6">
                <a:lumMod val="50000"/>
              </a:schemeClr>
            </a:solidFill>
            <a:ln>
              <a:noFill/>
            </a:ln>
            <a:effectLst/>
          </c:spPr>
          <c:invertIfNegative val="0"/>
          <c:val>
            <c:numRef>
              <c:f>Datos!$AV$31:$AV$32</c:f>
              <c:numCache>
                <c:formatCode>General</c:formatCode>
                <c:ptCount val="2"/>
                <c:pt idx="0" formatCode="0%">
                  <c:v>0.02</c:v>
                </c:pt>
              </c:numCache>
            </c:numRef>
          </c:val>
          <c:extLst>
            <c:ext xmlns:c16="http://schemas.microsoft.com/office/drawing/2014/chart" uri="{C3380CC4-5D6E-409C-BE32-E72D297353CC}">
              <c16:uniqueId val="{00000006-E663-4D39-9D17-CACF8ECEA45F}"/>
            </c:ext>
          </c:extLst>
        </c:ser>
        <c:dLbls>
          <c:showLegendKey val="0"/>
          <c:showVal val="0"/>
          <c:showCatName val="0"/>
          <c:showSerName val="0"/>
          <c:showPercent val="0"/>
          <c:showBubbleSize val="0"/>
        </c:dLbls>
        <c:gapWidth val="0"/>
        <c:overlap val="100"/>
        <c:axId val="679501048"/>
        <c:axId val="679504648"/>
      </c:barChart>
      <c:catAx>
        <c:axId val="679501048"/>
        <c:scaling>
          <c:orientation val="minMax"/>
        </c:scaling>
        <c:delete val="1"/>
        <c:axPos val="l"/>
        <c:majorTickMark val="none"/>
        <c:minorTickMark val="none"/>
        <c:tickLblPos val="nextTo"/>
        <c:crossAx val="679504648"/>
        <c:crosses val="autoZero"/>
        <c:auto val="1"/>
        <c:lblAlgn val="ctr"/>
        <c:lblOffset val="100"/>
        <c:noMultiLvlLbl val="0"/>
      </c:catAx>
      <c:valAx>
        <c:axId val="679504648"/>
        <c:scaling>
          <c:orientation val="minMax"/>
          <c:max val="0.9"/>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7950104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no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8-8830-4047-BD9C-2B72A72DB200}"/>
              </c:ext>
            </c:extLst>
          </c:dPt>
          <c:val>
            <c:numRef>
              <c:f>Datos!$AB$7:$AB$8</c:f>
              <c:numCache>
                <c:formatCode>0%</c:formatCode>
                <c:ptCount val="2"/>
                <c:pt idx="0">
                  <c:v>0.16</c:v>
                </c:pt>
                <c:pt idx="1">
                  <c:v>0</c:v>
                </c:pt>
              </c:numCache>
            </c:numRef>
          </c:val>
          <c:extLst>
            <c:ext xmlns:c16="http://schemas.microsoft.com/office/drawing/2014/chart" uri="{C3380CC4-5D6E-409C-BE32-E72D297353CC}">
              <c16:uniqueId val="{00000000-8830-4047-BD9C-2B72A72DB200}"/>
            </c:ext>
          </c:extLst>
        </c:ser>
        <c:ser>
          <c:idx val="1"/>
          <c:order val="1"/>
          <c:spPr>
            <a:solidFill>
              <a:schemeClr val="accent2"/>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9-8830-4047-BD9C-2B72A72DB200}"/>
              </c:ext>
            </c:extLst>
          </c:dPt>
          <c:dPt>
            <c:idx val="1"/>
            <c:invertIfNegative val="0"/>
            <c:bubble3D val="0"/>
            <c:spPr>
              <a:blipFill>
                <a:blip xmlns:r="http://schemas.openxmlformats.org/officeDocument/2006/relationships" r:embed="rId3"/>
                <a:stretch>
                  <a:fillRect/>
                </a:stretch>
              </a:blipFill>
              <a:ln>
                <a:noFill/>
              </a:ln>
              <a:effectLst/>
            </c:spPr>
            <c:extLst>
              <c:ext xmlns:c16="http://schemas.microsoft.com/office/drawing/2014/chart" uri="{C3380CC4-5D6E-409C-BE32-E72D297353CC}">
                <c16:uniqueId val="{0000000D-8830-4047-BD9C-2B72A72DB200}"/>
              </c:ext>
            </c:extLst>
          </c:dPt>
          <c:dLbls>
            <c:dLbl>
              <c:idx val="1"/>
              <c:layout>
                <c:manualLayout>
                  <c:x val="0.05"/>
                  <c:y val="-0.1111111111111111"/>
                </c:manualLayout>
              </c:layout>
              <c:tx>
                <c:strRef>
                  <c:f>Datos!$AB$5</c:f>
                  <c:strCache>
                    <c:ptCount val="1"/>
                    <c:pt idx="0">
                      <c:v>#¡DIV/0!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{20A8D48E-027A-43C8-B775-3CD533DC5070}</c15:txfldGUID>
                      <c15:f>Datos!$AB$5</c15:f>
                      <c15:dlblFieldTableCache>
                        <c:ptCount val="1"/>
                        <c:pt idx="0">
                          <c:v>#¡DIV/0!</c:v>
                        </c:pt>
                      </c15:dlblFieldTableCache>
                    </c15:dlblFTEntry>
                  </c15:dlblFieldTable>
                  <c15:showDataLabelsRange val="0"/>
                </c:ext>
                <c:ext xmlns:c16="http://schemas.microsoft.com/office/drawing/2014/chart" uri="{C3380CC4-5D6E-409C-BE32-E72D297353CC}">
                  <c16:uniqueId val="{0000000D-8830-4047-BD9C-2B72A72DB200}"/>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0"/>
              </c:ext>
            </c:extLst>
          </c:dLbls>
          <c:val>
            <c:numRef>
              <c:f>Datos!$AC$7:$AC$8</c:f>
              <c:numCache>
                <c:formatCode>0%</c:formatCode>
                <c:ptCount val="2"/>
                <c:pt idx="0">
                  <c:v>0.02</c:v>
                </c:pt>
                <c:pt idx="1">
                  <c:v>0.01</c:v>
                </c:pt>
              </c:numCache>
            </c:numRef>
          </c:val>
          <c:extLst>
            <c:ext xmlns:c16="http://schemas.microsoft.com/office/drawing/2014/chart" uri="{C3380CC4-5D6E-409C-BE32-E72D297353CC}">
              <c16:uniqueId val="{00000001-8830-4047-BD9C-2B72A72DB200}"/>
            </c:ext>
          </c:extLst>
        </c:ser>
        <c:ser>
          <c:idx val="2"/>
          <c:order val="2"/>
          <c:spPr>
            <a:solidFill>
              <a:schemeClr val="accent3"/>
            </a:solidFill>
            <a:ln>
              <a:noFill/>
            </a:ln>
            <a:effectLst/>
          </c:spPr>
          <c:invertIfNegative val="0"/>
          <c:dPt>
            <c:idx val="0"/>
            <c:invertIfNegative val="0"/>
            <c:bubble3D val="0"/>
            <c:spPr>
              <a:solidFill>
                <a:schemeClr val="accent6">
                  <a:lumMod val="20000"/>
                  <a:lumOff val="80000"/>
                </a:schemeClr>
              </a:solidFill>
              <a:ln>
                <a:noFill/>
              </a:ln>
              <a:effectLst/>
            </c:spPr>
            <c:extLst>
              <c:ext xmlns:c16="http://schemas.microsoft.com/office/drawing/2014/chart" uri="{C3380CC4-5D6E-409C-BE32-E72D297353CC}">
                <c16:uniqueId val="{0000000A-8830-4047-BD9C-2B72A72DB200}"/>
              </c:ext>
            </c:extLst>
          </c:dPt>
          <c:dPt>
            <c:idx val="1"/>
            <c:invertIfNegative val="0"/>
            <c:bubble3D val="0"/>
            <c:spPr>
              <a:noFill/>
              <a:ln>
                <a:noFill/>
              </a:ln>
              <a:effectLst/>
            </c:spPr>
            <c:extLst>
              <c:ext xmlns:c16="http://schemas.microsoft.com/office/drawing/2014/chart" uri="{C3380CC4-5D6E-409C-BE32-E72D297353CC}">
                <c16:uniqueId val="{00000007-8830-4047-BD9C-2B72A72DB200}"/>
              </c:ext>
            </c:extLst>
          </c:dPt>
          <c:val>
            <c:numRef>
              <c:f>Datos!$AD$7:$AD$8</c:f>
              <c:numCache>
                <c:formatCode>0%</c:formatCode>
                <c:ptCount val="2"/>
                <c:pt idx="0">
                  <c:v>0.02</c:v>
                </c:pt>
                <c:pt idx="1">
                  <c:v>0</c:v>
                </c:pt>
              </c:numCache>
            </c:numRef>
          </c:val>
          <c:extLst>
            <c:ext xmlns:c16="http://schemas.microsoft.com/office/drawing/2014/chart" uri="{C3380CC4-5D6E-409C-BE32-E72D297353CC}">
              <c16:uniqueId val="{00000002-8830-4047-BD9C-2B72A72DB200}"/>
            </c:ext>
          </c:extLst>
        </c:ser>
        <c:ser>
          <c:idx val="3"/>
          <c:order val="3"/>
          <c:spPr>
            <a:solidFill>
              <a:schemeClr val="accent6">
                <a:lumMod val="40000"/>
                <a:lumOff val="60000"/>
              </a:schemeClr>
            </a:solidFill>
            <a:ln>
              <a:noFill/>
            </a:ln>
            <a:effectLst/>
          </c:spPr>
          <c:invertIfNegative val="0"/>
          <c:val>
            <c:numRef>
              <c:f>Datos!$AE$7:$AE$8</c:f>
              <c:numCache>
                <c:formatCode>General</c:formatCode>
                <c:ptCount val="2"/>
                <c:pt idx="0" formatCode="0%">
                  <c:v>0.02</c:v>
                </c:pt>
              </c:numCache>
            </c:numRef>
          </c:val>
          <c:extLst>
            <c:ext xmlns:c16="http://schemas.microsoft.com/office/drawing/2014/chart" uri="{C3380CC4-5D6E-409C-BE32-E72D297353CC}">
              <c16:uniqueId val="{00000003-8830-4047-BD9C-2B72A72DB200}"/>
            </c:ext>
          </c:extLst>
        </c:ser>
        <c:ser>
          <c:idx val="4"/>
          <c:order val="4"/>
          <c:spPr>
            <a:solidFill>
              <a:schemeClr val="accent5"/>
            </a:solidFill>
            <a:ln>
              <a:noFill/>
            </a:ln>
            <a:effectLst/>
          </c:spPr>
          <c:invertIfNegative val="0"/>
          <c:dPt>
            <c:idx val="0"/>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B-8830-4047-BD9C-2B72A72DB200}"/>
              </c:ext>
            </c:extLst>
          </c:dPt>
          <c:val>
            <c:numRef>
              <c:f>Datos!$AF$7:$AF$8</c:f>
              <c:numCache>
                <c:formatCode>General</c:formatCode>
                <c:ptCount val="2"/>
                <c:pt idx="0" formatCode="0%">
                  <c:v>0.02</c:v>
                </c:pt>
              </c:numCache>
            </c:numRef>
          </c:val>
          <c:extLst>
            <c:ext xmlns:c16="http://schemas.microsoft.com/office/drawing/2014/chart" uri="{C3380CC4-5D6E-409C-BE32-E72D297353CC}">
              <c16:uniqueId val="{00000004-8830-4047-BD9C-2B72A72DB200}"/>
            </c:ext>
          </c:extLst>
        </c:ser>
        <c:ser>
          <c:idx val="5"/>
          <c:order val="5"/>
          <c:spPr>
            <a:solidFill>
              <a:schemeClr val="accent6">
                <a:lumMod val="75000"/>
              </a:schemeClr>
            </a:solidFill>
            <a:ln>
              <a:noFill/>
            </a:ln>
            <a:effectLst/>
          </c:spPr>
          <c:invertIfNegative val="0"/>
          <c:val>
            <c:numRef>
              <c:f>Datos!$AG$7:$AG$8</c:f>
              <c:numCache>
                <c:formatCode>General</c:formatCode>
                <c:ptCount val="2"/>
                <c:pt idx="0" formatCode="0%">
                  <c:v>0.03</c:v>
                </c:pt>
              </c:numCache>
            </c:numRef>
          </c:val>
          <c:extLst>
            <c:ext xmlns:c16="http://schemas.microsoft.com/office/drawing/2014/chart" uri="{C3380CC4-5D6E-409C-BE32-E72D297353CC}">
              <c16:uniqueId val="{00000005-8830-4047-BD9C-2B72A72DB200}"/>
            </c:ext>
          </c:extLst>
        </c:ser>
        <c:ser>
          <c:idx val="6"/>
          <c:order val="6"/>
          <c:spPr>
            <a:solidFill>
              <a:schemeClr val="accent1">
                <a:lumMod val="60000"/>
              </a:schemeClr>
            </a:solidFill>
            <a:ln>
              <a:noFill/>
            </a:ln>
            <a:effectLst/>
          </c:spPr>
          <c:invertIfNegative val="0"/>
          <c:dPt>
            <c:idx val="0"/>
            <c:invertIfNegative val="0"/>
            <c:bubble3D val="0"/>
            <c:spPr>
              <a:solidFill>
                <a:schemeClr val="accent6">
                  <a:lumMod val="50000"/>
                </a:schemeClr>
              </a:solidFill>
              <a:ln>
                <a:noFill/>
              </a:ln>
              <a:effectLst/>
            </c:spPr>
            <c:extLst>
              <c:ext xmlns:c16="http://schemas.microsoft.com/office/drawing/2014/chart" uri="{C3380CC4-5D6E-409C-BE32-E72D297353CC}">
                <c16:uniqueId val="{0000000C-8830-4047-BD9C-2B72A72DB200}"/>
              </c:ext>
            </c:extLst>
          </c:dPt>
          <c:val>
            <c:numRef>
              <c:f>Datos!$AH$7:$AH$8</c:f>
              <c:numCache>
                <c:formatCode>General</c:formatCode>
                <c:ptCount val="2"/>
                <c:pt idx="0" formatCode="0%">
                  <c:v>0.03</c:v>
                </c:pt>
              </c:numCache>
            </c:numRef>
          </c:val>
          <c:extLst>
            <c:ext xmlns:c16="http://schemas.microsoft.com/office/drawing/2014/chart" uri="{C3380CC4-5D6E-409C-BE32-E72D297353CC}">
              <c16:uniqueId val="{00000006-8830-4047-BD9C-2B72A72DB200}"/>
            </c:ext>
          </c:extLst>
        </c:ser>
        <c:dLbls>
          <c:showLegendKey val="0"/>
          <c:showVal val="0"/>
          <c:showCatName val="0"/>
          <c:showSerName val="0"/>
          <c:showPercent val="0"/>
          <c:showBubbleSize val="0"/>
        </c:dLbls>
        <c:gapWidth val="0"/>
        <c:overlap val="100"/>
        <c:axId val="679754216"/>
        <c:axId val="679759616"/>
      </c:barChart>
      <c:catAx>
        <c:axId val="679754216"/>
        <c:scaling>
          <c:orientation val="minMax"/>
        </c:scaling>
        <c:delete val="1"/>
        <c:axPos val="l"/>
        <c:majorTickMark val="none"/>
        <c:minorTickMark val="none"/>
        <c:tickLblPos val="nextTo"/>
        <c:crossAx val="679759616"/>
        <c:crosses val="autoZero"/>
        <c:auto val="1"/>
        <c:lblAlgn val="ctr"/>
        <c:lblOffset val="100"/>
        <c:noMultiLvlLbl val="0"/>
      </c:catAx>
      <c:valAx>
        <c:axId val="679759616"/>
        <c:scaling>
          <c:orientation val="minMax"/>
          <c:max val="0.30000000000000004"/>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7975421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3090135066062641E-2"/>
          <c:y val="0.10928961748633879"/>
          <c:w val="0.94237058794698181"/>
          <c:h val="0.64768813734348785"/>
        </c:manualLayout>
      </c:layout>
      <c:barChart>
        <c:barDir val="bar"/>
        <c:grouping val="stacked"/>
        <c:varyColors val="0"/>
        <c:ser>
          <c:idx val="0"/>
          <c:order val="0"/>
          <c:spPr>
            <a:solidFill>
              <a:srgbClr val="C00000"/>
            </a:solidFill>
            <a:ln>
              <a:noFill/>
            </a:ln>
            <a:effectLst/>
          </c:spPr>
          <c:invertIfNegative val="0"/>
          <c:dPt>
            <c:idx val="1"/>
            <c:invertIfNegative val="0"/>
            <c:bubble3D val="0"/>
            <c:spPr>
              <a:noFill/>
              <a:ln>
                <a:noFill/>
              </a:ln>
              <a:effectLst/>
            </c:spPr>
            <c:extLst>
              <c:ext xmlns:c16="http://schemas.microsoft.com/office/drawing/2014/chart" uri="{C3380CC4-5D6E-409C-BE32-E72D297353CC}">
                <c16:uniqueId val="{00000001-A6BC-4B94-809F-EE78EDAD25D9}"/>
              </c:ext>
            </c:extLst>
          </c:dPt>
          <c:val>
            <c:numRef>
              <c:f>Datos!$M$17:$M$18</c:f>
              <c:numCache>
                <c:formatCode>0%</c:formatCode>
                <c:ptCount val="2"/>
                <c:pt idx="0">
                  <c:v>0.2</c:v>
                </c:pt>
                <c:pt idx="1">
                  <c:v>0</c:v>
                </c:pt>
              </c:numCache>
            </c:numRef>
          </c:val>
          <c:extLst>
            <c:ext xmlns:c16="http://schemas.microsoft.com/office/drawing/2014/chart" uri="{C3380CC4-5D6E-409C-BE32-E72D297353CC}">
              <c16:uniqueId val="{00000002-A6BC-4B94-809F-EE78EDAD25D9}"/>
            </c:ext>
          </c:extLst>
        </c:ser>
        <c:ser>
          <c:idx val="1"/>
          <c:order val="1"/>
          <c:spPr>
            <a:solidFill>
              <a:schemeClr val="accent2"/>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4-A6BC-4B94-809F-EE78EDAD25D9}"/>
              </c:ext>
            </c:extLst>
          </c:dPt>
          <c:dPt>
            <c:idx val="1"/>
            <c:invertIfNegative val="0"/>
            <c:bubble3D val="0"/>
            <c:spPr>
              <a:blipFill>
                <a:blip xmlns:r="http://schemas.openxmlformats.org/officeDocument/2006/relationships" r:embed="rId3"/>
                <a:stretch>
                  <a:fillRect/>
                </a:stretch>
              </a:blipFill>
              <a:ln>
                <a:noFill/>
              </a:ln>
              <a:effectLst/>
            </c:spPr>
            <c:extLst>
              <c:ext xmlns:c16="http://schemas.microsoft.com/office/drawing/2014/chart" uri="{C3380CC4-5D6E-409C-BE32-E72D297353CC}">
                <c16:uniqueId val="{00000006-A6BC-4B94-809F-EE78EDAD25D9}"/>
              </c:ext>
            </c:extLst>
          </c:dPt>
          <c:dLbls>
            <c:dLbl>
              <c:idx val="0"/>
              <c:delete val="1"/>
              <c:extLst>
                <c:ext xmlns:c15="http://schemas.microsoft.com/office/drawing/2012/chart" uri="{CE6537A1-D6FC-4f65-9D91-7224C49458BB}"/>
                <c:ext xmlns:c16="http://schemas.microsoft.com/office/drawing/2014/chart" uri="{C3380CC4-5D6E-409C-BE32-E72D297353CC}">
                  <c16:uniqueId val="{00000004-A6BC-4B94-809F-EE78EDAD25D9}"/>
                </c:ext>
              </c:extLst>
            </c:dLbl>
            <c:dLbl>
              <c:idx val="1"/>
              <c:layout>
                <c:manualLayout>
                  <c:x val="6.1111111111111109E-2"/>
                  <c:y val="-0.13425925925925927"/>
                </c:manualLayout>
              </c:layout>
              <c:tx>
                <c:rich>
                  <a:bodyPr/>
                  <a:lstStyle/>
                  <a:p>
                    <a:fld id="{B67C1118-58F0-4135-9C2D-E3CB76A22CDC}" type="CELLREF">
                      <a:rPr lang="en-US" b="1"/>
                      <a:pPr/>
                      <a:t>[CELLREF]</a:t>
                    </a:fld>
                    <a:endParaRPr lang="es-CO"/>
                  </a:p>
                </c:rich>
              </c:tx>
              <c:showLegendKey val="0"/>
              <c:showVal val="1"/>
              <c:showCatName val="0"/>
              <c:showSerName val="0"/>
              <c:showPercent val="0"/>
              <c:showBubbleSize val="0"/>
              <c:extLst>
                <c:ext xmlns:c15="http://schemas.microsoft.com/office/drawing/2012/chart" uri="{CE6537A1-D6FC-4f65-9D91-7224C49458BB}">
                  <c15:dlblFieldTable>
                    <c15:dlblFTEntry>
                      <c15:txfldGUID>{B67C1118-58F0-4135-9C2D-E3CB76A22CDC}</c15:txfldGUID>
                      <c15:f>Datos!$M$15</c15:f>
                      <c15:dlblFieldTableCache>
                        <c:ptCount val="1"/>
                        <c:pt idx="0">
                          <c:v>#¡DIV/0!</c:v>
                        </c:pt>
                      </c15:dlblFieldTableCache>
                    </c15:dlblFTEntry>
                  </c15:dlblFieldTable>
                  <c15:showDataLabelsRange val="0"/>
                </c:ext>
                <c:ext xmlns:c16="http://schemas.microsoft.com/office/drawing/2014/chart" uri="{C3380CC4-5D6E-409C-BE32-E72D297353CC}">
                  <c16:uniqueId val="{00000006-A6BC-4B94-809F-EE78EDAD25D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Datos!$N$17:$N$18</c:f>
              <c:numCache>
                <c:formatCode>0%</c:formatCode>
                <c:ptCount val="2"/>
                <c:pt idx="0">
                  <c:v>0.05</c:v>
                </c:pt>
                <c:pt idx="1">
                  <c:v>0.01</c:v>
                </c:pt>
              </c:numCache>
            </c:numRef>
          </c:val>
          <c:extLst>
            <c:ext xmlns:c16="http://schemas.microsoft.com/office/drawing/2014/chart" uri="{C3380CC4-5D6E-409C-BE32-E72D297353CC}">
              <c16:uniqueId val="{00000007-A6BC-4B94-809F-EE78EDAD25D9}"/>
            </c:ext>
          </c:extLst>
        </c:ser>
        <c:ser>
          <c:idx val="3"/>
          <c:order val="2"/>
          <c:spPr>
            <a:solidFill>
              <a:schemeClr val="accent4"/>
            </a:solidFill>
            <a:ln>
              <a:solidFill>
                <a:schemeClr val="accent6">
                  <a:lumMod val="40000"/>
                  <a:lumOff val="60000"/>
                </a:schemeClr>
              </a:solidFill>
            </a:ln>
            <a:effectLst/>
          </c:spPr>
          <c:invertIfNegative val="0"/>
          <c:dPt>
            <c:idx val="0"/>
            <c:invertIfNegative val="0"/>
            <c:bubble3D val="0"/>
            <c:spPr>
              <a:solidFill>
                <a:schemeClr val="accent6">
                  <a:lumMod val="40000"/>
                  <a:lumOff val="60000"/>
                </a:schemeClr>
              </a:solidFill>
              <a:ln>
                <a:solidFill>
                  <a:schemeClr val="accent6">
                    <a:lumMod val="40000"/>
                    <a:lumOff val="60000"/>
                  </a:schemeClr>
                </a:solidFill>
              </a:ln>
              <a:effectLst/>
            </c:spPr>
            <c:extLst>
              <c:ext xmlns:c16="http://schemas.microsoft.com/office/drawing/2014/chart" uri="{C3380CC4-5D6E-409C-BE32-E72D297353CC}">
                <c16:uniqueId val="{00000009-A6BC-4B94-809F-EE78EDAD25D9}"/>
              </c:ext>
            </c:extLst>
          </c:dPt>
          <c:val>
            <c:numRef>
              <c:f>Datos!$P$17:$P$18</c:f>
              <c:numCache>
                <c:formatCode>General</c:formatCode>
                <c:ptCount val="2"/>
                <c:pt idx="0" formatCode="0%">
                  <c:v>0.05</c:v>
                </c:pt>
              </c:numCache>
            </c:numRef>
          </c:val>
          <c:extLst>
            <c:ext xmlns:c16="http://schemas.microsoft.com/office/drawing/2014/chart" uri="{C3380CC4-5D6E-409C-BE32-E72D297353CC}">
              <c16:uniqueId val="{0000000A-A6BC-4B94-809F-EE78EDAD25D9}"/>
            </c:ext>
          </c:extLst>
        </c:ser>
        <c:ser>
          <c:idx val="4"/>
          <c:order val="3"/>
          <c:spPr>
            <a:solidFill>
              <a:schemeClr val="accent6">
                <a:lumMod val="60000"/>
                <a:lumOff val="40000"/>
              </a:schemeClr>
            </a:solidFill>
            <a:ln>
              <a:noFill/>
            </a:ln>
            <a:effectLst/>
          </c:spPr>
          <c:invertIfNegative val="0"/>
          <c:dPt>
            <c:idx val="0"/>
            <c:invertIfNegative val="0"/>
            <c:bubble3D val="0"/>
            <c:spPr>
              <a:solidFill>
                <a:schemeClr val="accent6">
                  <a:lumMod val="60000"/>
                  <a:lumOff val="40000"/>
                </a:schemeClr>
              </a:solidFill>
              <a:ln>
                <a:solidFill>
                  <a:schemeClr val="accent6">
                    <a:lumMod val="60000"/>
                    <a:lumOff val="40000"/>
                  </a:schemeClr>
                </a:solidFill>
              </a:ln>
              <a:effectLst/>
            </c:spPr>
            <c:extLst>
              <c:ext xmlns:c16="http://schemas.microsoft.com/office/drawing/2014/chart" uri="{C3380CC4-5D6E-409C-BE32-E72D297353CC}">
                <c16:uniqueId val="{0000000C-A6BC-4B94-809F-EE78EDAD25D9}"/>
              </c:ext>
            </c:extLst>
          </c:dPt>
          <c:val>
            <c:numRef>
              <c:f>Datos!$Q$17:$Q$18</c:f>
              <c:numCache>
                <c:formatCode>General</c:formatCode>
                <c:ptCount val="2"/>
                <c:pt idx="0" formatCode="0%">
                  <c:v>0.05</c:v>
                </c:pt>
              </c:numCache>
            </c:numRef>
          </c:val>
          <c:extLst>
            <c:ext xmlns:c16="http://schemas.microsoft.com/office/drawing/2014/chart" uri="{C3380CC4-5D6E-409C-BE32-E72D297353CC}">
              <c16:uniqueId val="{0000000D-A6BC-4B94-809F-EE78EDAD25D9}"/>
            </c:ext>
          </c:extLst>
        </c:ser>
        <c:ser>
          <c:idx val="5"/>
          <c:order val="4"/>
          <c:spPr>
            <a:solidFill>
              <a:schemeClr val="accent6">
                <a:lumMod val="75000"/>
              </a:schemeClr>
            </a:solidFill>
            <a:ln>
              <a:noFill/>
            </a:ln>
            <a:effectLst/>
          </c:spPr>
          <c:invertIfNegative val="0"/>
          <c:val>
            <c:numRef>
              <c:f>Datos!$R$17:$R$18</c:f>
              <c:numCache>
                <c:formatCode>General</c:formatCode>
                <c:ptCount val="2"/>
                <c:pt idx="0" formatCode="0%">
                  <c:v>0.05</c:v>
                </c:pt>
              </c:numCache>
            </c:numRef>
          </c:val>
          <c:extLst>
            <c:ext xmlns:c16="http://schemas.microsoft.com/office/drawing/2014/chart" uri="{C3380CC4-5D6E-409C-BE32-E72D297353CC}">
              <c16:uniqueId val="{0000000E-A6BC-4B94-809F-EE78EDAD25D9}"/>
            </c:ext>
          </c:extLst>
        </c:ser>
        <c:ser>
          <c:idx val="6"/>
          <c:order val="5"/>
          <c:spPr>
            <a:solidFill>
              <a:schemeClr val="accent6">
                <a:lumMod val="50000"/>
              </a:schemeClr>
            </a:solidFill>
            <a:ln>
              <a:solidFill>
                <a:schemeClr val="accent6">
                  <a:lumMod val="50000"/>
                </a:schemeClr>
              </a:solidFill>
            </a:ln>
            <a:effectLst/>
          </c:spPr>
          <c:invertIfNegative val="0"/>
          <c:val>
            <c:numRef>
              <c:f>Datos!$S$17:$S$18</c:f>
              <c:numCache>
                <c:formatCode>General</c:formatCode>
                <c:ptCount val="2"/>
                <c:pt idx="0" formatCode="0%">
                  <c:v>0.05</c:v>
                </c:pt>
              </c:numCache>
            </c:numRef>
          </c:val>
          <c:extLst>
            <c:ext xmlns:c16="http://schemas.microsoft.com/office/drawing/2014/chart" uri="{C3380CC4-5D6E-409C-BE32-E72D297353CC}">
              <c16:uniqueId val="{0000000F-A6BC-4B94-809F-EE78EDAD25D9}"/>
            </c:ext>
          </c:extLst>
        </c:ser>
        <c:dLbls>
          <c:showLegendKey val="0"/>
          <c:showVal val="0"/>
          <c:showCatName val="0"/>
          <c:showSerName val="0"/>
          <c:showPercent val="0"/>
          <c:showBubbleSize val="0"/>
        </c:dLbls>
        <c:gapWidth val="0"/>
        <c:overlap val="97"/>
        <c:axId val="679738016"/>
        <c:axId val="679739816"/>
      </c:barChart>
      <c:catAx>
        <c:axId val="679738016"/>
        <c:scaling>
          <c:orientation val="minMax"/>
        </c:scaling>
        <c:delete val="1"/>
        <c:axPos val="l"/>
        <c:majorTickMark val="none"/>
        <c:minorTickMark val="none"/>
        <c:tickLblPos val="nextTo"/>
        <c:crossAx val="679739816"/>
        <c:crosses val="autoZero"/>
        <c:auto val="1"/>
        <c:lblAlgn val="ctr"/>
        <c:lblOffset val="100"/>
        <c:noMultiLvlLbl val="0"/>
      </c:catAx>
      <c:valAx>
        <c:axId val="679739816"/>
        <c:scaling>
          <c:orientation val="minMax"/>
        </c:scaling>
        <c:delete val="1"/>
        <c:axPos val="b"/>
        <c:numFmt formatCode="0%" sourceLinked="1"/>
        <c:majorTickMark val="none"/>
        <c:minorTickMark val="none"/>
        <c:tickLblPos val="nextTo"/>
        <c:crossAx val="679738016"/>
        <c:crosses val="autoZero"/>
        <c:crossBetween val="between"/>
        <c:minorUnit val="1.0000000000000002E-2"/>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6525161770381676E-2"/>
          <c:y val="0.25676460932989709"/>
          <c:w val="0.89841436362310179"/>
          <c:h val="0.49356461234854859"/>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1-7F52-4043-85D3-A43151966D7E}"/>
              </c:ext>
            </c:extLst>
          </c:dPt>
          <c:dPt>
            <c:idx val="1"/>
            <c:invertIfNegative val="0"/>
            <c:bubble3D val="0"/>
            <c:spPr>
              <a:noFill/>
              <a:ln>
                <a:noFill/>
              </a:ln>
              <a:effectLst/>
            </c:spPr>
            <c:extLst>
              <c:ext xmlns:c16="http://schemas.microsoft.com/office/drawing/2014/chart" uri="{C3380CC4-5D6E-409C-BE32-E72D297353CC}">
                <c16:uniqueId val="{00000003-7F52-4043-85D3-A43151966D7E}"/>
              </c:ext>
            </c:extLst>
          </c:dPt>
          <c:val>
            <c:numRef>
              <c:f>Datos!$M$24:$M$25</c:f>
              <c:numCache>
                <c:formatCode>0%</c:formatCode>
                <c:ptCount val="2"/>
                <c:pt idx="0">
                  <c:v>0.2</c:v>
                </c:pt>
                <c:pt idx="1">
                  <c:v>0</c:v>
                </c:pt>
              </c:numCache>
            </c:numRef>
          </c:val>
          <c:extLst>
            <c:ext xmlns:c16="http://schemas.microsoft.com/office/drawing/2014/chart" uri="{C3380CC4-5D6E-409C-BE32-E72D297353CC}">
              <c16:uniqueId val="{00000004-7F52-4043-85D3-A43151966D7E}"/>
            </c:ext>
          </c:extLst>
        </c:ser>
        <c:ser>
          <c:idx val="1"/>
          <c:order val="1"/>
          <c:spPr>
            <a:solidFill>
              <a:srgbClr val="C00000"/>
            </a:solidFill>
            <a:ln>
              <a:noFill/>
            </a:ln>
            <a:effectLst/>
          </c:spPr>
          <c:invertIfNegative val="0"/>
          <c:dPt>
            <c:idx val="1"/>
            <c:invertIfNegative val="0"/>
            <c:bubble3D val="0"/>
            <c:spPr>
              <a:blipFill>
                <a:blip xmlns:r="http://schemas.openxmlformats.org/officeDocument/2006/relationships" r:embed="rId3"/>
                <a:stretch>
                  <a:fillRect/>
                </a:stretch>
              </a:blipFill>
              <a:ln>
                <a:noFill/>
              </a:ln>
              <a:effectLst/>
            </c:spPr>
            <c:extLst>
              <c:ext xmlns:c16="http://schemas.microsoft.com/office/drawing/2014/chart" uri="{C3380CC4-5D6E-409C-BE32-E72D297353CC}">
                <c16:uniqueId val="{00000006-7F52-4043-85D3-A43151966D7E}"/>
              </c:ext>
            </c:extLst>
          </c:dPt>
          <c:dLbls>
            <c:dLbl>
              <c:idx val="0"/>
              <c:delete val="1"/>
              <c:extLst>
                <c:ext xmlns:c15="http://schemas.microsoft.com/office/drawing/2012/chart" uri="{CE6537A1-D6FC-4f65-9D91-7224C49458BB}"/>
                <c:ext xmlns:c16="http://schemas.microsoft.com/office/drawing/2014/chart" uri="{C3380CC4-5D6E-409C-BE32-E72D297353CC}">
                  <c16:uniqueId val="{0000000F-7F52-4043-85D3-A43151966D7E}"/>
                </c:ext>
              </c:extLst>
            </c:dLbl>
            <c:dLbl>
              <c:idx val="1"/>
              <c:layout>
                <c:manualLayout>
                  <c:x val="5.8333333333333334E-2"/>
                  <c:y val="-6.0185185185185182E-2"/>
                </c:manualLayout>
              </c:layout>
              <c:tx>
                <c:rich>
                  <a:bodyPr/>
                  <a:lstStyle/>
                  <a:p>
                    <a:fld id="{4A33A0B4-DECE-4B69-93EE-528B47F2287F}" type="CELLREF">
                      <a:rPr lang="en-US" b="1"/>
                      <a:pPr/>
                      <a:t>[CELLREF]</a:t>
                    </a:fld>
                    <a:endParaRPr lang="es-CO"/>
                  </a:p>
                </c:rich>
              </c:tx>
              <c:showLegendKey val="0"/>
              <c:showVal val="1"/>
              <c:showCatName val="0"/>
              <c:showSerName val="0"/>
              <c:showPercent val="0"/>
              <c:showBubbleSize val="0"/>
              <c:extLst>
                <c:ext xmlns:c15="http://schemas.microsoft.com/office/drawing/2012/chart" uri="{CE6537A1-D6FC-4f65-9D91-7224C49458BB}">
                  <c15:dlblFieldTable>
                    <c15:dlblFTEntry>
                      <c15:txfldGUID>{4A33A0B4-DECE-4B69-93EE-528B47F2287F}</c15:txfldGUID>
                      <c15:f>Datos!$M$22</c15:f>
                      <c15:dlblFieldTableCache>
                        <c:ptCount val="1"/>
                        <c:pt idx="0">
                          <c:v>#¡DIV/0!</c:v>
                        </c:pt>
                      </c15:dlblFieldTableCache>
                    </c15:dlblFTEntry>
                  </c15:dlblFieldTable>
                  <c15:showDataLabelsRange val="0"/>
                </c:ext>
                <c:ext xmlns:c16="http://schemas.microsoft.com/office/drawing/2014/chart" uri="{C3380CC4-5D6E-409C-BE32-E72D297353CC}">
                  <c16:uniqueId val="{00000006-7F52-4043-85D3-A43151966D7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Datos!$N$24:$N$25</c:f>
              <c:numCache>
                <c:formatCode>0%</c:formatCode>
                <c:ptCount val="2"/>
                <c:pt idx="0">
                  <c:v>0.05</c:v>
                </c:pt>
                <c:pt idx="1">
                  <c:v>0.01</c:v>
                </c:pt>
              </c:numCache>
            </c:numRef>
          </c:val>
          <c:extLst>
            <c:ext xmlns:c16="http://schemas.microsoft.com/office/drawing/2014/chart" uri="{C3380CC4-5D6E-409C-BE32-E72D297353CC}">
              <c16:uniqueId val="{00000007-7F52-4043-85D3-A43151966D7E}"/>
            </c:ext>
          </c:extLst>
        </c:ser>
        <c:ser>
          <c:idx val="2"/>
          <c:order val="2"/>
          <c:spPr>
            <a:solidFill>
              <a:schemeClr val="accent6">
                <a:lumMod val="20000"/>
                <a:lumOff val="80000"/>
              </a:schemeClr>
            </a:solidFill>
            <a:ln>
              <a:noFill/>
            </a:ln>
            <a:effectLst/>
          </c:spPr>
          <c:invertIfNegative val="0"/>
          <c:dPt>
            <c:idx val="1"/>
            <c:invertIfNegative val="0"/>
            <c:bubble3D val="0"/>
            <c:spPr>
              <a:noFill/>
              <a:ln>
                <a:noFill/>
              </a:ln>
              <a:effectLst/>
            </c:spPr>
            <c:extLst>
              <c:ext xmlns:c16="http://schemas.microsoft.com/office/drawing/2014/chart" uri="{C3380CC4-5D6E-409C-BE32-E72D297353CC}">
                <c16:uniqueId val="{00000009-7F52-4043-85D3-A43151966D7E}"/>
              </c:ext>
            </c:extLst>
          </c:dPt>
          <c:val>
            <c:numRef>
              <c:f>Datos!$O$24:$O$25</c:f>
              <c:numCache>
                <c:formatCode>0%</c:formatCode>
                <c:ptCount val="2"/>
                <c:pt idx="0">
                  <c:v>0.05</c:v>
                </c:pt>
                <c:pt idx="1">
                  <c:v>0</c:v>
                </c:pt>
              </c:numCache>
            </c:numRef>
          </c:val>
          <c:extLst>
            <c:ext xmlns:c16="http://schemas.microsoft.com/office/drawing/2014/chart" uri="{C3380CC4-5D6E-409C-BE32-E72D297353CC}">
              <c16:uniqueId val="{0000000A-7F52-4043-85D3-A43151966D7E}"/>
            </c:ext>
          </c:extLst>
        </c:ser>
        <c:ser>
          <c:idx val="3"/>
          <c:order val="3"/>
          <c:spPr>
            <a:solidFill>
              <a:schemeClr val="accent6">
                <a:lumMod val="40000"/>
                <a:lumOff val="60000"/>
              </a:schemeClr>
            </a:solidFill>
            <a:ln>
              <a:noFill/>
            </a:ln>
            <a:effectLst/>
          </c:spPr>
          <c:invertIfNegative val="0"/>
          <c:val>
            <c:numRef>
              <c:f>Datos!$P$24:$P$25</c:f>
              <c:numCache>
                <c:formatCode>General</c:formatCode>
                <c:ptCount val="2"/>
                <c:pt idx="0" formatCode="0%">
                  <c:v>0.05</c:v>
                </c:pt>
              </c:numCache>
            </c:numRef>
          </c:val>
          <c:extLst>
            <c:ext xmlns:c16="http://schemas.microsoft.com/office/drawing/2014/chart" uri="{C3380CC4-5D6E-409C-BE32-E72D297353CC}">
              <c16:uniqueId val="{0000000B-7F52-4043-85D3-A43151966D7E}"/>
            </c:ext>
          </c:extLst>
        </c:ser>
        <c:ser>
          <c:idx val="4"/>
          <c:order val="4"/>
          <c:spPr>
            <a:solidFill>
              <a:schemeClr val="accent6">
                <a:lumMod val="60000"/>
                <a:lumOff val="40000"/>
              </a:schemeClr>
            </a:solidFill>
            <a:ln>
              <a:noFill/>
            </a:ln>
            <a:effectLst/>
          </c:spPr>
          <c:invertIfNegative val="0"/>
          <c:val>
            <c:numRef>
              <c:f>Datos!$Q$24:$Q$25</c:f>
              <c:numCache>
                <c:formatCode>General</c:formatCode>
                <c:ptCount val="2"/>
                <c:pt idx="0" formatCode="0%">
                  <c:v>0.05</c:v>
                </c:pt>
              </c:numCache>
            </c:numRef>
          </c:val>
          <c:extLst>
            <c:ext xmlns:c16="http://schemas.microsoft.com/office/drawing/2014/chart" uri="{C3380CC4-5D6E-409C-BE32-E72D297353CC}">
              <c16:uniqueId val="{0000000C-7F52-4043-85D3-A43151966D7E}"/>
            </c:ext>
          </c:extLst>
        </c:ser>
        <c:ser>
          <c:idx val="5"/>
          <c:order val="5"/>
          <c:spPr>
            <a:solidFill>
              <a:schemeClr val="accent6">
                <a:lumMod val="75000"/>
              </a:schemeClr>
            </a:solidFill>
            <a:ln>
              <a:noFill/>
            </a:ln>
            <a:effectLst/>
          </c:spPr>
          <c:invertIfNegative val="0"/>
          <c:val>
            <c:numRef>
              <c:f>Datos!$R$24:$R$25</c:f>
              <c:numCache>
                <c:formatCode>General</c:formatCode>
                <c:ptCount val="2"/>
                <c:pt idx="0" formatCode="0%">
                  <c:v>0.05</c:v>
                </c:pt>
              </c:numCache>
            </c:numRef>
          </c:val>
          <c:extLst>
            <c:ext xmlns:c16="http://schemas.microsoft.com/office/drawing/2014/chart" uri="{C3380CC4-5D6E-409C-BE32-E72D297353CC}">
              <c16:uniqueId val="{0000000D-7F52-4043-85D3-A43151966D7E}"/>
            </c:ext>
          </c:extLst>
        </c:ser>
        <c:ser>
          <c:idx val="6"/>
          <c:order val="6"/>
          <c:spPr>
            <a:solidFill>
              <a:schemeClr val="accent6">
                <a:lumMod val="50000"/>
              </a:schemeClr>
            </a:solidFill>
            <a:ln>
              <a:noFill/>
            </a:ln>
            <a:effectLst/>
          </c:spPr>
          <c:invertIfNegative val="0"/>
          <c:val>
            <c:numRef>
              <c:f>Datos!$S$24:$S$25</c:f>
              <c:numCache>
                <c:formatCode>General</c:formatCode>
                <c:ptCount val="2"/>
                <c:pt idx="0" formatCode="0%">
                  <c:v>0.05</c:v>
                </c:pt>
              </c:numCache>
            </c:numRef>
          </c:val>
          <c:extLst>
            <c:ext xmlns:c16="http://schemas.microsoft.com/office/drawing/2014/chart" uri="{C3380CC4-5D6E-409C-BE32-E72D297353CC}">
              <c16:uniqueId val="{0000000E-7F52-4043-85D3-A43151966D7E}"/>
            </c:ext>
          </c:extLst>
        </c:ser>
        <c:dLbls>
          <c:showLegendKey val="0"/>
          <c:showVal val="0"/>
          <c:showCatName val="0"/>
          <c:showSerName val="0"/>
          <c:showPercent val="0"/>
          <c:showBubbleSize val="0"/>
        </c:dLbls>
        <c:gapWidth val="0"/>
        <c:overlap val="100"/>
        <c:axId val="738821560"/>
        <c:axId val="738821920"/>
      </c:barChart>
      <c:catAx>
        <c:axId val="738821560"/>
        <c:scaling>
          <c:orientation val="minMax"/>
        </c:scaling>
        <c:delete val="1"/>
        <c:axPos val="l"/>
        <c:majorTickMark val="none"/>
        <c:minorTickMark val="none"/>
        <c:tickLblPos val="nextTo"/>
        <c:crossAx val="738821920"/>
        <c:crosses val="autoZero"/>
        <c:auto val="1"/>
        <c:lblAlgn val="ctr"/>
        <c:lblOffset val="100"/>
        <c:noMultiLvlLbl val="0"/>
      </c:catAx>
      <c:valAx>
        <c:axId val="738821920"/>
        <c:scaling>
          <c:orientation val="minMax"/>
          <c:max val="0.5"/>
        </c:scaling>
        <c:delete val="1"/>
        <c:axPos val="b"/>
        <c:numFmt formatCode="0%" sourceLinked="1"/>
        <c:majorTickMark val="none"/>
        <c:minorTickMark val="none"/>
        <c:tickLblPos val="nextTo"/>
        <c:crossAx val="738821560"/>
        <c:crosses val="autoZero"/>
        <c:crossBetween val="between"/>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7061416711035347E-2"/>
          <c:y val="0.21134238733062646"/>
          <c:w val="0.96665840933617908"/>
          <c:h val="0.57795729969222187"/>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1-7527-427C-9676-9453C5D88534}"/>
              </c:ext>
            </c:extLst>
          </c:dPt>
          <c:dPt>
            <c:idx val="1"/>
            <c:invertIfNegative val="0"/>
            <c:bubble3D val="0"/>
            <c:spPr>
              <a:noFill/>
              <a:ln>
                <a:noFill/>
              </a:ln>
              <a:effectLst/>
            </c:spPr>
            <c:extLst>
              <c:ext xmlns:c16="http://schemas.microsoft.com/office/drawing/2014/chart" uri="{C3380CC4-5D6E-409C-BE32-E72D297353CC}">
                <c16:uniqueId val="{00000003-7527-427C-9676-9453C5D88534}"/>
              </c:ext>
            </c:extLst>
          </c:dPt>
          <c:val>
            <c:numRef>
              <c:f>Datos!$M$31:$M$32</c:f>
              <c:numCache>
                <c:formatCode>0%</c:formatCode>
                <c:ptCount val="2"/>
                <c:pt idx="0">
                  <c:v>0.45</c:v>
                </c:pt>
                <c:pt idx="1">
                  <c:v>0</c:v>
                </c:pt>
              </c:numCache>
            </c:numRef>
          </c:val>
          <c:extLst>
            <c:ext xmlns:c16="http://schemas.microsoft.com/office/drawing/2014/chart" uri="{C3380CC4-5D6E-409C-BE32-E72D297353CC}">
              <c16:uniqueId val="{00000004-7527-427C-9676-9453C5D88534}"/>
            </c:ext>
          </c:extLst>
        </c:ser>
        <c:ser>
          <c:idx val="1"/>
          <c:order val="1"/>
          <c:spPr>
            <a:solidFill>
              <a:srgbClr val="C00000"/>
            </a:solidFill>
            <a:ln>
              <a:noFill/>
            </a:ln>
            <a:effectLst/>
          </c:spPr>
          <c:invertIfNegative val="0"/>
          <c:dPt>
            <c:idx val="1"/>
            <c:invertIfNegative val="0"/>
            <c:bubble3D val="0"/>
            <c:spPr>
              <a:blipFill>
                <a:blip xmlns:r="http://schemas.openxmlformats.org/officeDocument/2006/relationships" r:embed="rId3"/>
                <a:stretch>
                  <a:fillRect/>
                </a:stretch>
              </a:blipFill>
              <a:ln>
                <a:noFill/>
              </a:ln>
              <a:effectLst/>
            </c:spPr>
            <c:extLst>
              <c:ext xmlns:c16="http://schemas.microsoft.com/office/drawing/2014/chart" uri="{C3380CC4-5D6E-409C-BE32-E72D297353CC}">
                <c16:uniqueId val="{00000006-7527-427C-9676-9453C5D88534}"/>
              </c:ext>
            </c:extLst>
          </c:dPt>
          <c:dLbls>
            <c:dLbl>
              <c:idx val="0"/>
              <c:delete val="1"/>
              <c:extLst>
                <c:ext xmlns:c15="http://schemas.microsoft.com/office/drawing/2012/chart" uri="{CE6537A1-D6FC-4f65-9D91-7224C49458BB}"/>
                <c:ext xmlns:c16="http://schemas.microsoft.com/office/drawing/2014/chart" uri="{C3380CC4-5D6E-409C-BE32-E72D297353CC}">
                  <c16:uniqueId val="{00000007-7527-427C-9676-9453C5D88534}"/>
                </c:ext>
              </c:extLst>
            </c:dLbl>
            <c:dLbl>
              <c:idx val="1"/>
              <c:layout>
                <c:manualLayout>
                  <c:x val="4.7222222222222221E-2"/>
                  <c:y val="-4.1666666666666685E-2"/>
                </c:manualLayout>
              </c:layout>
              <c:tx>
                <c:strRef>
                  <c:f>Datos!$M$29</c:f>
                  <c:strCache>
                    <c:ptCount val="1"/>
                    <c:pt idx="0">
                      <c:v>#¡DIV/0!</c:v>
                    </c:pt>
                  </c:strCache>
                </c:strRef>
              </c:tx>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dlblFieldTable>
                    <c15:dlblFTEntry>
                      <c15:txfldGUID>{B22E7AC2-9070-4AAB-A61F-AAED8ADE92EC}</c15:txfldGUID>
                      <c15:f>Datos!$M$29</c15:f>
                      <c15:dlblFieldTableCache>
                        <c:ptCount val="1"/>
                        <c:pt idx="0">
                          <c:v>#¡DIV/0!</c:v>
                        </c:pt>
                      </c15:dlblFieldTableCache>
                    </c15:dlblFTEntry>
                  </c15:dlblFieldTable>
                  <c15:showDataLabelsRange val="0"/>
                </c:ext>
                <c:ext xmlns:c16="http://schemas.microsoft.com/office/drawing/2014/chart" uri="{C3380CC4-5D6E-409C-BE32-E72D297353CC}">
                  <c16:uniqueId val="{00000006-7527-427C-9676-9453C5D8853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Datos!$N$31:$N$32</c:f>
              <c:numCache>
                <c:formatCode>0%</c:formatCode>
                <c:ptCount val="2"/>
                <c:pt idx="0">
                  <c:v>0.05</c:v>
                </c:pt>
                <c:pt idx="1">
                  <c:v>0.02</c:v>
                </c:pt>
              </c:numCache>
            </c:numRef>
          </c:val>
          <c:extLst>
            <c:ext xmlns:c16="http://schemas.microsoft.com/office/drawing/2014/chart" uri="{C3380CC4-5D6E-409C-BE32-E72D297353CC}">
              <c16:uniqueId val="{00000008-7527-427C-9676-9453C5D88534}"/>
            </c:ext>
          </c:extLst>
        </c:ser>
        <c:ser>
          <c:idx val="3"/>
          <c:order val="2"/>
          <c:spPr>
            <a:solidFill>
              <a:schemeClr val="accent6">
                <a:lumMod val="40000"/>
                <a:lumOff val="60000"/>
              </a:schemeClr>
            </a:solidFill>
            <a:ln>
              <a:noFill/>
            </a:ln>
            <a:effectLst/>
          </c:spPr>
          <c:invertIfNegative val="0"/>
          <c:val>
            <c:numRef>
              <c:f>Datos!$P$31:$P$32</c:f>
              <c:numCache>
                <c:formatCode>General</c:formatCode>
                <c:ptCount val="2"/>
                <c:pt idx="0" formatCode="0%">
                  <c:v>0.1</c:v>
                </c:pt>
              </c:numCache>
            </c:numRef>
          </c:val>
          <c:extLst>
            <c:ext xmlns:c16="http://schemas.microsoft.com/office/drawing/2014/chart" uri="{C3380CC4-5D6E-409C-BE32-E72D297353CC}">
              <c16:uniqueId val="{00000009-7527-427C-9676-9453C5D88534}"/>
            </c:ext>
          </c:extLst>
        </c:ser>
        <c:ser>
          <c:idx val="4"/>
          <c:order val="3"/>
          <c:spPr>
            <a:solidFill>
              <a:schemeClr val="accent6">
                <a:lumMod val="60000"/>
                <a:lumOff val="40000"/>
              </a:schemeClr>
            </a:solidFill>
            <a:ln>
              <a:noFill/>
            </a:ln>
            <a:effectLst/>
          </c:spPr>
          <c:invertIfNegative val="0"/>
          <c:val>
            <c:numRef>
              <c:f>Datos!$Q$31:$Q$32</c:f>
              <c:numCache>
                <c:formatCode>General</c:formatCode>
                <c:ptCount val="2"/>
                <c:pt idx="0" formatCode="0%">
                  <c:v>0.1</c:v>
                </c:pt>
              </c:numCache>
            </c:numRef>
          </c:val>
          <c:extLst>
            <c:ext xmlns:c16="http://schemas.microsoft.com/office/drawing/2014/chart" uri="{C3380CC4-5D6E-409C-BE32-E72D297353CC}">
              <c16:uniqueId val="{0000000A-7527-427C-9676-9453C5D88534}"/>
            </c:ext>
          </c:extLst>
        </c:ser>
        <c:ser>
          <c:idx val="5"/>
          <c:order val="4"/>
          <c:spPr>
            <a:solidFill>
              <a:schemeClr val="accent6">
                <a:lumMod val="75000"/>
              </a:schemeClr>
            </a:solidFill>
            <a:ln>
              <a:noFill/>
            </a:ln>
            <a:effectLst/>
          </c:spPr>
          <c:invertIfNegative val="0"/>
          <c:val>
            <c:numRef>
              <c:f>Datos!$R$31:$R$32</c:f>
              <c:numCache>
                <c:formatCode>General</c:formatCode>
                <c:ptCount val="2"/>
                <c:pt idx="0" formatCode="0%">
                  <c:v>0.1</c:v>
                </c:pt>
              </c:numCache>
            </c:numRef>
          </c:val>
          <c:extLst>
            <c:ext xmlns:c16="http://schemas.microsoft.com/office/drawing/2014/chart" uri="{C3380CC4-5D6E-409C-BE32-E72D297353CC}">
              <c16:uniqueId val="{0000000B-7527-427C-9676-9453C5D88534}"/>
            </c:ext>
          </c:extLst>
        </c:ser>
        <c:ser>
          <c:idx val="6"/>
          <c:order val="5"/>
          <c:spPr>
            <a:solidFill>
              <a:schemeClr val="accent6">
                <a:lumMod val="50000"/>
              </a:schemeClr>
            </a:solidFill>
            <a:ln>
              <a:noFill/>
            </a:ln>
            <a:effectLst/>
          </c:spPr>
          <c:invertIfNegative val="0"/>
          <c:val>
            <c:numRef>
              <c:f>Datos!$S$31:$S$32</c:f>
              <c:numCache>
                <c:formatCode>General</c:formatCode>
                <c:ptCount val="2"/>
                <c:pt idx="0" formatCode="0%">
                  <c:v>0.08</c:v>
                </c:pt>
              </c:numCache>
            </c:numRef>
          </c:val>
          <c:extLst>
            <c:ext xmlns:c16="http://schemas.microsoft.com/office/drawing/2014/chart" uri="{C3380CC4-5D6E-409C-BE32-E72D297353CC}">
              <c16:uniqueId val="{0000000C-7527-427C-9676-9453C5D88534}"/>
            </c:ext>
          </c:extLst>
        </c:ser>
        <c:dLbls>
          <c:showLegendKey val="0"/>
          <c:showVal val="0"/>
          <c:showCatName val="0"/>
          <c:showSerName val="0"/>
          <c:showPercent val="0"/>
          <c:showBubbleSize val="0"/>
        </c:dLbls>
        <c:gapWidth val="47"/>
        <c:overlap val="100"/>
        <c:axId val="745352272"/>
        <c:axId val="745358392"/>
      </c:barChart>
      <c:catAx>
        <c:axId val="745352272"/>
        <c:scaling>
          <c:orientation val="minMax"/>
        </c:scaling>
        <c:delete val="1"/>
        <c:axPos val="l"/>
        <c:majorTickMark val="none"/>
        <c:minorTickMark val="none"/>
        <c:tickLblPos val="nextTo"/>
        <c:crossAx val="745358392"/>
        <c:crosses val="autoZero"/>
        <c:auto val="1"/>
        <c:lblAlgn val="ctr"/>
        <c:lblOffset val="100"/>
        <c:noMultiLvlLbl val="0"/>
      </c:catAx>
      <c:valAx>
        <c:axId val="745358392"/>
        <c:scaling>
          <c:orientation val="minMax"/>
        </c:scaling>
        <c:delete val="1"/>
        <c:axPos val="b"/>
        <c:numFmt formatCode="0%" sourceLinked="1"/>
        <c:majorTickMark val="none"/>
        <c:minorTickMark val="none"/>
        <c:tickLblPos val="nextTo"/>
        <c:crossAx val="745352272"/>
        <c:crosses val="autoZero"/>
        <c:crossBetween val="between"/>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7371526891253785E-2"/>
          <c:y val="0.33823954492899061"/>
          <c:w val="0.91073160883032211"/>
          <c:h val="0.32003315953663913"/>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1-DF68-49BB-864E-E60F1F1669B7}"/>
              </c:ext>
            </c:extLst>
          </c:dPt>
          <c:dPt>
            <c:idx val="1"/>
            <c:invertIfNegative val="0"/>
            <c:bubble3D val="0"/>
            <c:spPr>
              <a:noFill/>
              <a:ln>
                <a:noFill/>
              </a:ln>
              <a:effectLst/>
            </c:spPr>
            <c:extLst>
              <c:ext xmlns:c16="http://schemas.microsoft.com/office/drawing/2014/chart" uri="{C3380CC4-5D6E-409C-BE32-E72D297353CC}">
                <c16:uniqueId val="{00000003-DF68-49BB-864E-E60F1F1669B7}"/>
              </c:ext>
            </c:extLst>
          </c:dPt>
          <c:val>
            <c:numRef>
              <c:f>Datos!$AB$24:$AB$25</c:f>
              <c:numCache>
                <c:formatCode>0%</c:formatCode>
                <c:ptCount val="2"/>
                <c:pt idx="0">
                  <c:v>0.16</c:v>
                </c:pt>
                <c:pt idx="1">
                  <c:v>0</c:v>
                </c:pt>
              </c:numCache>
            </c:numRef>
          </c:val>
          <c:extLst>
            <c:ext xmlns:c16="http://schemas.microsoft.com/office/drawing/2014/chart" uri="{C3380CC4-5D6E-409C-BE32-E72D297353CC}">
              <c16:uniqueId val="{00000004-DF68-49BB-864E-E60F1F1669B7}"/>
            </c:ext>
          </c:extLst>
        </c:ser>
        <c:ser>
          <c:idx val="1"/>
          <c:order val="1"/>
          <c:spPr>
            <a:solidFill>
              <a:schemeClr val="accent2"/>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6-DF68-49BB-864E-E60F1F1669B7}"/>
              </c:ext>
            </c:extLst>
          </c:dPt>
          <c:dPt>
            <c:idx val="1"/>
            <c:invertIfNegative val="0"/>
            <c:bubble3D val="0"/>
            <c:spPr>
              <a:blipFill>
                <a:blip xmlns:r="http://schemas.openxmlformats.org/officeDocument/2006/relationships" r:embed="rId3"/>
                <a:stretch>
                  <a:fillRect/>
                </a:stretch>
              </a:blipFill>
              <a:ln>
                <a:noFill/>
              </a:ln>
              <a:effectLst/>
            </c:spPr>
            <c:extLst>
              <c:ext xmlns:c16="http://schemas.microsoft.com/office/drawing/2014/chart" uri="{C3380CC4-5D6E-409C-BE32-E72D297353CC}">
                <c16:uniqueId val="{00000008-DF68-49BB-864E-E60F1F1669B7}"/>
              </c:ext>
            </c:extLst>
          </c:dPt>
          <c:dLbls>
            <c:dLbl>
              <c:idx val="1"/>
              <c:layout>
                <c:manualLayout>
                  <c:x val="0.05"/>
                  <c:y val="-6.0185185185185182E-2"/>
                </c:manualLayout>
              </c:layout>
              <c:tx>
                <c:strRef>
                  <c:f>Datos!$AB$22</c:f>
                  <c:strCache>
                    <c:ptCount val="1"/>
                    <c:pt idx="0">
                      <c:v>#¡DIV/0!</c:v>
                    </c:pt>
                  </c:strCache>
                </c:strRef>
              </c:tx>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dlblFieldTable>
                    <c15:dlblFTEntry>
                      <c15:txfldGUID>{C2732775-18A5-4CE6-BA2C-E358339A6287}</c15:txfldGUID>
                      <c15:f>Datos!$AB$22</c15:f>
                      <c15:dlblFieldTableCache>
                        <c:ptCount val="1"/>
                        <c:pt idx="0">
                          <c:v>#¡DIV/0!</c:v>
                        </c:pt>
                      </c15:dlblFieldTableCache>
                    </c15:dlblFTEntry>
                  </c15:dlblFieldTable>
                  <c15:showDataLabelsRange val="0"/>
                </c:ext>
                <c:ext xmlns:c16="http://schemas.microsoft.com/office/drawing/2014/chart" uri="{C3380CC4-5D6E-409C-BE32-E72D297353CC}">
                  <c16:uniqueId val="{00000008-DF68-49BB-864E-E60F1F1669B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0"/>
              </c:ext>
            </c:extLst>
          </c:dLbls>
          <c:val>
            <c:numRef>
              <c:f>Datos!$AC$24:$AC$25</c:f>
              <c:numCache>
                <c:formatCode>0%</c:formatCode>
                <c:ptCount val="2"/>
                <c:pt idx="0">
                  <c:v>0.02</c:v>
                </c:pt>
                <c:pt idx="1">
                  <c:v>0.01</c:v>
                </c:pt>
              </c:numCache>
            </c:numRef>
          </c:val>
          <c:extLst>
            <c:ext xmlns:c16="http://schemas.microsoft.com/office/drawing/2014/chart" uri="{C3380CC4-5D6E-409C-BE32-E72D297353CC}">
              <c16:uniqueId val="{00000009-DF68-49BB-864E-E60F1F1669B7}"/>
            </c:ext>
          </c:extLst>
        </c:ser>
        <c:ser>
          <c:idx val="2"/>
          <c:order val="2"/>
          <c:spPr>
            <a:noFill/>
            <a:ln>
              <a:noFill/>
            </a:ln>
            <a:effectLst/>
          </c:spPr>
          <c:invertIfNegative val="0"/>
          <c:dPt>
            <c:idx val="0"/>
            <c:invertIfNegative val="0"/>
            <c:bubble3D val="0"/>
            <c:spPr>
              <a:solidFill>
                <a:schemeClr val="accent6">
                  <a:lumMod val="20000"/>
                  <a:lumOff val="80000"/>
                </a:schemeClr>
              </a:solidFill>
              <a:ln>
                <a:noFill/>
              </a:ln>
              <a:effectLst/>
            </c:spPr>
            <c:extLst>
              <c:ext xmlns:c16="http://schemas.microsoft.com/office/drawing/2014/chart" uri="{C3380CC4-5D6E-409C-BE32-E72D297353CC}">
                <c16:uniqueId val="{0000000B-DF68-49BB-864E-E60F1F1669B7}"/>
              </c:ext>
            </c:extLst>
          </c:dPt>
          <c:val>
            <c:numRef>
              <c:f>Datos!$AD$24:$AD$25</c:f>
              <c:numCache>
                <c:formatCode>0%</c:formatCode>
                <c:ptCount val="2"/>
                <c:pt idx="0">
                  <c:v>0.02</c:v>
                </c:pt>
                <c:pt idx="1">
                  <c:v>0</c:v>
                </c:pt>
              </c:numCache>
            </c:numRef>
          </c:val>
          <c:extLst>
            <c:ext xmlns:c16="http://schemas.microsoft.com/office/drawing/2014/chart" uri="{C3380CC4-5D6E-409C-BE32-E72D297353CC}">
              <c16:uniqueId val="{0000000C-DF68-49BB-864E-E60F1F1669B7}"/>
            </c:ext>
          </c:extLst>
        </c:ser>
        <c:ser>
          <c:idx val="3"/>
          <c:order val="3"/>
          <c:spPr>
            <a:solidFill>
              <a:schemeClr val="accent4"/>
            </a:solidFill>
            <a:ln>
              <a:noFill/>
            </a:ln>
            <a:effectLst/>
          </c:spPr>
          <c:invertIfNegative val="0"/>
          <c:dPt>
            <c:idx val="0"/>
            <c:invertIfNegative val="0"/>
            <c:bubble3D val="0"/>
            <c:spPr>
              <a:solidFill>
                <a:schemeClr val="accent6">
                  <a:lumMod val="40000"/>
                  <a:lumOff val="60000"/>
                </a:schemeClr>
              </a:solidFill>
              <a:ln>
                <a:noFill/>
              </a:ln>
              <a:effectLst/>
            </c:spPr>
            <c:extLst>
              <c:ext xmlns:c16="http://schemas.microsoft.com/office/drawing/2014/chart" uri="{C3380CC4-5D6E-409C-BE32-E72D297353CC}">
                <c16:uniqueId val="{0000000E-DF68-49BB-864E-E60F1F1669B7}"/>
              </c:ext>
            </c:extLst>
          </c:dPt>
          <c:val>
            <c:numRef>
              <c:f>Datos!$AE$24:$AE$25</c:f>
              <c:numCache>
                <c:formatCode>General</c:formatCode>
                <c:ptCount val="2"/>
                <c:pt idx="0" formatCode="0%">
                  <c:v>0.02</c:v>
                </c:pt>
              </c:numCache>
            </c:numRef>
          </c:val>
          <c:extLst>
            <c:ext xmlns:c16="http://schemas.microsoft.com/office/drawing/2014/chart" uri="{C3380CC4-5D6E-409C-BE32-E72D297353CC}">
              <c16:uniqueId val="{0000000F-DF68-49BB-864E-E60F1F1669B7}"/>
            </c:ext>
          </c:extLst>
        </c:ser>
        <c:ser>
          <c:idx val="4"/>
          <c:order val="4"/>
          <c:spPr>
            <a:solidFill>
              <a:schemeClr val="accent5"/>
            </a:solidFill>
            <a:ln>
              <a:noFill/>
            </a:ln>
            <a:effectLst/>
          </c:spPr>
          <c:invertIfNegative val="0"/>
          <c:dPt>
            <c:idx val="0"/>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11-DF68-49BB-864E-E60F1F1669B7}"/>
              </c:ext>
            </c:extLst>
          </c:dPt>
          <c:val>
            <c:numRef>
              <c:f>Datos!$AF$24:$AF$25</c:f>
              <c:numCache>
                <c:formatCode>General</c:formatCode>
                <c:ptCount val="2"/>
                <c:pt idx="0" formatCode="0%">
                  <c:v>0.02</c:v>
                </c:pt>
              </c:numCache>
            </c:numRef>
          </c:val>
          <c:extLst>
            <c:ext xmlns:c16="http://schemas.microsoft.com/office/drawing/2014/chart" uri="{C3380CC4-5D6E-409C-BE32-E72D297353CC}">
              <c16:uniqueId val="{00000012-DF68-49BB-864E-E60F1F1669B7}"/>
            </c:ext>
          </c:extLst>
        </c:ser>
        <c:ser>
          <c:idx val="5"/>
          <c:order val="5"/>
          <c:spPr>
            <a:solidFill>
              <a:schemeClr val="accent6">
                <a:lumMod val="75000"/>
              </a:schemeClr>
            </a:solidFill>
            <a:ln>
              <a:noFill/>
            </a:ln>
            <a:effectLst/>
          </c:spPr>
          <c:invertIfNegative val="0"/>
          <c:val>
            <c:numRef>
              <c:f>Datos!$AG$24:$AG$25</c:f>
              <c:numCache>
                <c:formatCode>General</c:formatCode>
                <c:ptCount val="2"/>
                <c:pt idx="0" formatCode="0%">
                  <c:v>0.03</c:v>
                </c:pt>
              </c:numCache>
            </c:numRef>
          </c:val>
          <c:extLst>
            <c:ext xmlns:c16="http://schemas.microsoft.com/office/drawing/2014/chart" uri="{C3380CC4-5D6E-409C-BE32-E72D297353CC}">
              <c16:uniqueId val="{00000013-DF68-49BB-864E-E60F1F1669B7}"/>
            </c:ext>
          </c:extLst>
        </c:ser>
        <c:ser>
          <c:idx val="6"/>
          <c:order val="6"/>
          <c:spPr>
            <a:solidFill>
              <a:schemeClr val="accent1">
                <a:lumMod val="60000"/>
              </a:schemeClr>
            </a:solidFill>
            <a:ln>
              <a:noFill/>
            </a:ln>
            <a:effectLst/>
          </c:spPr>
          <c:invertIfNegative val="0"/>
          <c:dPt>
            <c:idx val="0"/>
            <c:invertIfNegative val="0"/>
            <c:bubble3D val="0"/>
            <c:spPr>
              <a:solidFill>
                <a:schemeClr val="accent6">
                  <a:lumMod val="50000"/>
                </a:schemeClr>
              </a:solidFill>
              <a:ln>
                <a:noFill/>
              </a:ln>
              <a:effectLst/>
            </c:spPr>
            <c:extLst>
              <c:ext xmlns:c16="http://schemas.microsoft.com/office/drawing/2014/chart" uri="{C3380CC4-5D6E-409C-BE32-E72D297353CC}">
                <c16:uniqueId val="{00000015-DF68-49BB-864E-E60F1F1669B7}"/>
              </c:ext>
            </c:extLst>
          </c:dPt>
          <c:val>
            <c:numRef>
              <c:f>Datos!$AH$24:$AH$25</c:f>
              <c:numCache>
                <c:formatCode>General</c:formatCode>
                <c:ptCount val="2"/>
                <c:pt idx="0" formatCode="0%">
                  <c:v>0.03</c:v>
                </c:pt>
              </c:numCache>
            </c:numRef>
          </c:val>
          <c:extLst>
            <c:ext xmlns:c16="http://schemas.microsoft.com/office/drawing/2014/chart" uri="{C3380CC4-5D6E-409C-BE32-E72D297353CC}">
              <c16:uniqueId val="{00000016-DF68-49BB-864E-E60F1F1669B7}"/>
            </c:ext>
          </c:extLst>
        </c:ser>
        <c:dLbls>
          <c:showLegendKey val="0"/>
          <c:showVal val="0"/>
          <c:showCatName val="0"/>
          <c:showSerName val="0"/>
          <c:showPercent val="0"/>
          <c:showBubbleSize val="0"/>
        </c:dLbls>
        <c:gapWidth val="0"/>
        <c:overlap val="100"/>
        <c:axId val="750968488"/>
        <c:axId val="750969208"/>
      </c:barChart>
      <c:catAx>
        <c:axId val="750968488"/>
        <c:scaling>
          <c:orientation val="minMax"/>
        </c:scaling>
        <c:delete val="1"/>
        <c:axPos val="l"/>
        <c:majorTickMark val="none"/>
        <c:minorTickMark val="none"/>
        <c:tickLblPos val="nextTo"/>
        <c:crossAx val="750969208"/>
        <c:crosses val="autoZero"/>
        <c:auto val="1"/>
        <c:lblAlgn val="ctr"/>
        <c:lblOffset val="100"/>
        <c:noMultiLvlLbl val="0"/>
      </c:catAx>
      <c:valAx>
        <c:axId val="750969208"/>
        <c:scaling>
          <c:orientation val="minMax"/>
          <c:max val="0.30000000000000004"/>
        </c:scaling>
        <c:delete val="1"/>
        <c:axPos val="b"/>
        <c:numFmt formatCode="0%" sourceLinked="1"/>
        <c:majorTickMark val="none"/>
        <c:minorTickMark val="none"/>
        <c:tickLblPos val="nextTo"/>
        <c:crossAx val="75096848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264745522451093E-2"/>
          <c:y val="0.27836270127674229"/>
          <c:w val="0.94869685607576859"/>
          <c:h val="0.5625728979936907"/>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1-4AA6-4FA2-AFB8-BEA6D144C902}"/>
              </c:ext>
            </c:extLst>
          </c:dPt>
          <c:dPt>
            <c:idx val="1"/>
            <c:invertIfNegative val="0"/>
            <c:bubble3D val="0"/>
            <c:spPr>
              <a:noFill/>
              <a:ln>
                <a:noFill/>
              </a:ln>
              <a:effectLst/>
            </c:spPr>
            <c:extLst>
              <c:ext xmlns:c16="http://schemas.microsoft.com/office/drawing/2014/chart" uri="{C3380CC4-5D6E-409C-BE32-E72D297353CC}">
                <c16:uniqueId val="{00000003-4AA6-4FA2-AFB8-BEA6D144C902}"/>
              </c:ext>
            </c:extLst>
          </c:dPt>
          <c:val>
            <c:numRef>
              <c:f>Datos!$AB$31:$AB$32</c:f>
              <c:numCache>
                <c:formatCode>0%</c:formatCode>
                <c:ptCount val="2"/>
                <c:pt idx="0">
                  <c:v>0.02</c:v>
                </c:pt>
                <c:pt idx="1">
                  <c:v>0</c:v>
                </c:pt>
              </c:numCache>
            </c:numRef>
          </c:val>
          <c:extLst>
            <c:ext xmlns:c16="http://schemas.microsoft.com/office/drawing/2014/chart" uri="{C3380CC4-5D6E-409C-BE32-E72D297353CC}">
              <c16:uniqueId val="{00000004-4AA6-4FA2-AFB8-BEA6D144C902}"/>
            </c:ext>
          </c:extLst>
        </c:ser>
        <c:ser>
          <c:idx val="1"/>
          <c:order val="1"/>
          <c:spPr>
            <a:solidFill>
              <a:schemeClr val="accent2"/>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6-4AA6-4FA2-AFB8-BEA6D144C902}"/>
              </c:ext>
            </c:extLst>
          </c:dPt>
          <c:dPt>
            <c:idx val="1"/>
            <c:invertIfNegative val="0"/>
            <c:bubble3D val="0"/>
            <c:spPr>
              <a:blipFill>
                <a:blip xmlns:r="http://schemas.openxmlformats.org/officeDocument/2006/relationships" r:embed="rId3"/>
                <a:stretch>
                  <a:fillRect/>
                </a:stretch>
              </a:blipFill>
              <a:ln>
                <a:noFill/>
              </a:ln>
              <a:effectLst/>
            </c:spPr>
            <c:extLst>
              <c:ext xmlns:c16="http://schemas.microsoft.com/office/drawing/2014/chart" uri="{C3380CC4-5D6E-409C-BE32-E72D297353CC}">
                <c16:uniqueId val="{00000008-4AA6-4FA2-AFB8-BEA6D144C902}"/>
              </c:ext>
            </c:extLst>
          </c:dPt>
          <c:dLbls>
            <c:dLbl>
              <c:idx val="1"/>
              <c:layout>
                <c:manualLayout>
                  <c:x val="6.6666666666666569E-2"/>
                  <c:y val="-6.0185185185185182E-2"/>
                </c:manualLayout>
              </c:layout>
              <c:tx>
                <c:strRef>
                  <c:f>Datos!$AB$29</c:f>
                  <c:strCache>
                    <c:ptCount val="1"/>
                    <c:pt idx="0">
                      <c:v>#¡DIV/0!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{4BA2B3FC-4A90-43AE-A247-F7FA5A6FA5C0}</c15:txfldGUID>
                      <c15:f>Datos!$AB$29</c15:f>
                      <c15:dlblFieldTableCache>
                        <c:ptCount val="1"/>
                        <c:pt idx="0">
                          <c:v>#¡DIV/0!</c:v>
                        </c:pt>
                      </c15:dlblFieldTableCache>
                    </c15:dlblFTEntry>
                  </c15:dlblFieldTable>
                  <c15:showDataLabelsRange val="0"/>
                </c:ext>
                <c:ext xmlns:c16="http://schemas.microsoft.com/office/drawing/2014/chart" uri="{C3380CC4-5D6E-409C-BE32-E72D297353CC}">
                  <c16:uniqueId val="{00000008-4AA6-4FA2-AFB8-BEA6D144C902}"/>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0"/>
              </c:ext>
            </c:extLst>
          </c:dLbls>
          <c:val>
            <c:numRef>
              <c:f>Datos!$AC$31:$AC$32</c:f>
              <c:numCache>
                <c:formatCode>0%</c:formatCode>
                <c:ptCount val="2"/>
                <c:pt idx="0">
                  <c:v>0.02</c:v>
                </c:pt>
                <c:pt idx="1">
                  <c:v>0.01</c:v>
                </c:pt>
              </c:numCache>
            </c:numRef>
          </c:val>
          <c:extLst>
            <c:ext xmlns:c16="http://schemas.microsoft.com/office/drawing/2014/chart" uri="{C3380CC4-5D6E-409C-BE32-E72D297353CC}">
              <c16:uniqueId val="{00000009-4AA6-4FA2-AFB8-BEA6D144C902}"/>
            </c:ext>
          </c:extLst>
        </c:ser>
        <c:ser>
          <c:idx val="2"/>
          <c:order val="2"/>
          <c:spPr>
            <a:solidFill>
              <a:schemeClr val="accent6">
                <a:lumMod val="20000"/>
                <a:lumOff val="80000"/>
              </a:schemeClr>
            </a:solidFill>
            <a:ln>
              <a:noFill/>
            </a:ln>
            <a:effectLst/>
          </c:spPr>
          <c:invertIfNegative val="0"/>
          <c:dPt>
            <c:idx val="1"/>
            <c:invertIfNegative val="0"/>
            <c:bubble3D val="0"/>
            <c:spPr>
              <a:noFill/>
              <a:ln>
                <a:noFill/>
              </a:ln>
              <a:effectLst/>
            </c:spPr>
            <c:extLst>
              <c:ext xmlns:c16="http://schemas.microsoft.com/office/drawing/2014/chart" uri="{C3380CC4-5D6E-409C-BE32-E72D297353CC}">
                <c16:uniqueId val="{0000000B-4AA6-4FA2-AFB8-BEA6D144C902}"/>
              </c:ext>
            </c:extLst>
          </c:dPt>
          <c:val>
            <c:numRef>
              <c:f>Datos!$AD$31:$AD$32</c:f>
              <c:numCache>
                <c:formatCode>0%</c:formatCode>
                <c:ptCount val="2"/>
                <c:pt idx="0">
                  <c:v>0.02</c:v>
                </c:pt>
                <c:pt idx="1">
                  <c:v>0</c:v>
                </c:pt>
              </c:numCache>
            </c:numRef>
          </c:val>
          <c:extLst>
            <c:ext xmlns:c16="http://schemas.microsoft.com/office/drawing/2014/chart" uri="{C3380CC4-5D6E-409C-BE32-E72D297353CC}">
              <c16:uniqueId val="{0000000C-4AA6-4FA2-AFB8-BEA6D144C902}"/>
            </c:ext>
          </c:extLst>
        </c:ser>
        <c:ser>
          <c:idx val="3"/>
          <c:order val="3"/>
          <c:spPr>
            <a:solidFill>
              <a:schemeClr val="accent6">
                <a:lumMod val="40000"/>
                <a:lumOff val="60000"/>
              </a:schemeClr>
            </a:solidFill>
            <a:ln>
              <a:noFill/>
            </a:ln>
            <a:effectLst/>
          </c:spPr>
          <c:invertIfNegative val="0"/>
          <c:val>
            <c:numRef>
              <c:f>Datos!$AE$31:$AE$32</c:f>
              <c:numCache>
                <c:formatCode>General</c:formatCode>
                <c:ptCount val="2"/>
                <c:pt idx="0" formatCode="0%">
                  <c:v>0.04</c:v>
                </c:pt>
              </c:numCache>
            </c:numRef>
          </c:val>
          <c:extLst>
            <c:ext xmlns:c16="http://schemas.microsoft.com/office/drawing/2014/chart" uri="{C3380CC4-5D6E-409C-BE32-E72D297353CC}">
              <c16:uniqueId val="{0000000D-4AA6-4FA2-AFB8-BEA6D144C902}"/>
            </c:ext>
          </c:extLst>
        </c:ser>
        <c:ser>
          <c:idx val="4"/>
          <c:order val="4"/>
          <c:spPr>
            <a:solidFill>
              <a:schemeClr val="accent6">
                <a:lumMod val="60000"/>
                <a:lumOff val="40000"/>
              </a:schemeClr>
            </a:solidFill>
            <a:ln>
              <a:noFill/>
            </a:ln>
            <a:effectLst/>
          </c:spPr>
          <c:invertIfNegative val="0"/>
          <c:val>
            <c:numRef>
              <c:f>Datos!$AF$31:$AF$32</c:f>
              <c:numCache>
                <c:formatCode>General</c:formatCode>
                <c:ptCount val="2"/>
                <c:pt idx="0" formatCode="0%">
                  <c:v>0.06</c:v>
                </c:pt>
              </c:numCache>
            </c:numRef>
          </c:val>
          <c:extLst>
            <c:ext xmlns:c16="http://schemas.microsoft.com/office/drawing/2014/chart" uri="{C3380CC4-5D6E-409C-BE32-E72D297353CC}">
              <c16:uniqueId val="{0000000E-4AA6-4FA2-AFB8-BEA6D144C902}"/>
            </c:ext>
          </c:extLst>
        </c:ser>
        <c:ser>
          <c:idx val="5"/>
          <c:order val="5"/>
          <c:spPr>
            <a:solidFill>
              <a:schemeClr val="accent6">
                <a:lumMod val="75000"/>
              </a:schemeClr>
            </a:solidFill>
            <a:ln>
              <a:noFill/>
            </a:ln>
            <a:effectLst/>
          </c:spPr>
          <c:invertIfNegative val="0"/>
          <c:val>
            <c:numRef>
              <c:f>Datos!$AG$31:$AG$32</c:f>
              <c:numCache>
                <c:formatCode>General</c:formatCode>
                <c:ptCount val="2"/>
                <c:pt idx="0" formatCode="0%">
                  <c:v>0.06</c:v>
                </c:pt>
              </c:numCache>
            </c:numRef>
          </c:val>
          <c:extLst>
            <c:ext xmlns:c16="http://schemas.microsoft.com/office/drawing/2014/chart" uri="{C3380CC4-5D6E-409C-BE32-E72D297353CC}">
              <c16:uniqueId val="{0000000F-4AA6-4FA2-AFB8-BEA6D144C902}"/>
            </c:ext>
          </c:extLst>
        </c:ser>
        <c:ser>
          <c:idx val="6"/>
          <c:order val="6"/>
          <c:spPr>
            <a:solidFill>
              <a:schemeClr val="accent1">
                <a:lumMod val="60000"/>
              </a:schemeClr>
            </a:solidFill>
            <a:ln>
              <a:noFill/>
            </a:ln>
            <a:effectLst/>
          </c:spPr>
          <c:invertIfNegative val="0"/>
          <c:dPt>
            <c:idx val="0"/>
            <c:invertIfNegative val="0"/>
            <c:bubble3D val="0"/>
            <c:spPr>
              <a:solidFill>
                <a:schemeClr val="accent6">
                  <a:lumMod val="50000"/>
                </a:schemeClr>
              </a:solidFill>
              <a:ln>
                <a:noFill/>
              </a:ln>
              <a:effectLst/>
            </c:spPr>
            <c:extLst>
              <c:ext xmlns:c16="http://schemas.microsoft.com/office/drawing/2014/chart" uri="{C3380CC4-5D6E-409C-BE32-E72D297353CC}">
                <c16:uniqueId val="{00000011-4AA6-4FA2-AFB8-BEA6D144C902}"/>
              </c:ext>
            </c:extLst>
          </c:dPt>
          <c:val>
            <c:numRef>
              <c:f>Datos!$AH$31:$AH$32</c:f>
              <c:numCache>
                <c:formatCode>General</c:formatCode>
                <c:ptCount val="2"/>
                <c:pt idx="0" formatCode="0%">
                  <c:v>0.08</c:v>
                </c:pt>
              </c:numCache>
            </c:numRef>
          </c:val>
          <c:extLst>
            <c:ext xmlns:c16="http://schemas.microsoft.com/office/drawing/2014/chart" uri="{C3380CC4-5D6E-409C-BE32-E72D297353CC}">
              <c16:uniqueId val="{00000012-4AA6-4FA2-AFB8-BEA6D144C902}"/>
            </c:ext>
          </c:extLst>
        </c:ser>
        <c:dLbls>
          <c:showLegendKey val="0"/>
          <c:showVal val="0"/>
          <c:showCatName val="0"/>
          <c:showSerName val="0"/>
          <c:showPercent val="0"/>
          <c:showBubbleSize val="0"/>
        </c:dLbls>
        <c:gapWidth val="0"/>
        <c:overlap val="100"/>
        <c:axId val="736114264"/>
        <c:axId val="736108144"/>
      </c:barChart>
      <c:catAx>
        <c:axId val="736114264"/>
        <c:scaling>
          <c:orientation val="minMax"/>
        </c:scaling>
        <c:delete val="1"/>
        <c:axPos val="l"/>
        <c:majorTickMark val="none"/>
        <c:minorTickMark val="none"/>
        <c:tickLblPos val="nextTo"/>
        <c:crossAx val="736108144"/>
        <c:crosses val="autoZero"/>
        <c:auto val="1"/>
        <c:lblAlgn val="ctr"/>
        <c:lblOffset val="100"/>
        <c:noMultiLvlLbl val="0"/>
      </c:catAx>
      <c:valAx>
        <c:axId val="736108144"/>
        <c:scaling>
          <c:orientation val="minMax"/>
          <c:max val="0.30000000000000004"/>
        </c:scaling>
        <c:delete val="1"/>
        <c:axPos val="b"/>
        <c:numFmt formatCode="0%" sourceLinked="1"/>
        <c:majorTickMark val="none"/>
        <c:minorTickMark val="none"/>
        <c:tickLblPos val="nextTo"/>
        <c:crossAx val="73611426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1-E201-4E6E-B6A5-3DD0396E10C5}"/>
              </c:ext>
            </c:extLst>
          </c:dPt>
          <c:dPt>
            <c:idx val="1"/>
            <c:invertIfNegative val="0"/>
            <c:bubble3D val="0"/>
            <c:spPr>
              <a:noFill/>
              <a:ln>
                <a:noFill/>
              </a:ln>
              <a:effectLst/>
            </c:spPr>
            <c:extLst>
              <c:ext xmlns:c16="http://schemas.microsoft.com/office/drawing/2014/chart" uri="{C3380CC4-5D6E-409C-BE32-E72D297353CC}">
                <c16:uniqueId val="{00000003-E201-4E6E-B6A5-3DD0396E10C5}"/>
              </c:ext>
            </c:extLst>
          </c:dPt>
          <c:val>
            <c:numRef>
              <c:f>Datos!$AB$38:$AB$39</c:f>
              <c:numCache>
                <c:formatCode>0%</c:formatCode>
                <c:ptCount val="2"/>
                <c:pt idx="0">
                  <c:v>0.4</c:v>
                </c:pt>
                <c:pt idx="1">
                  <c:v>0</c:v>
                </c:pt>
              </c:numCache>
            </c:numRef>
          </c:val>
          <c:extLst>
            <c:ext xmlns:c16="http://schemas.microsoft.com/office/drawing/2014/chart" uri="{C3380CC4-5D6E-409C-BE32-E72D297353CC}">
              <c16:uniqueId val="{00000004-E201-4E6E-B6A5-3DD0396E10C5}"/>
            </c:ext>
          </c:extLst>
        </c:ser>
        <c:ser>
          <c:idx val="1"/>
          <c:order val="1"/>
          <c:spPr>
            <a:solidFill>
              <a:srgbClr val="C00000"/>
            </a:solidFill>
            <a:ln>
              <a:noFill/>
            </a:ln>
            <a:effectLst/>
          </c:spPr>
          <c:invertIfNegative val="0"/>
          <c:dPt>
            <c:idx val="1"/>
            <c:invertIfNegative val="0"/>
            <c:bubble3D val="0"/>
            <c:spPr>
              <a:blipFill>
                <a:blip xmlns:r="http://schemas.openxmlformats.org/officeDocument/2006/relationships" r:embed="rId3"/>
                <a:stretch>
                  <a:fillRect/>
                </a:stretch>
              </a:blipFill>
              <a:ln>
                <a:noFill/>
              </a:ln>
              <a:effectLst/>
            </c:spPr>
            <c:extLst>
              <c:ext xmlns:c16="http://schemas.microsoft.com/office/drawing/2014/chart" uri="{C3380CC4-5D6E-409C-BE32-E72D297353CC}">
                <c16:uniqueId val="{00000006-E201-4E6E-B6A5-3DD0396E10C5}"/>
              </c:ext>
            </c:extLst>
          </c:dPt>
          <c:dLbls>
            <c:dLbl>
              <c:idx val="1"/>
              <c:layout>
                <c:manualLayout>
                  <c:x val="5.2777777777777805E-2"/>
                  <c:y val="-4.6296296296296315E-2"/>
                </c:manualLayout>
              </c:layout>
              <c:tx>
                <c:strRef>
                  <c:f>Datos!$AB$36</c:f>
                  <c:strCache>
                    <c:ptCount val="1"/>
                    <c:pt idx="0">
                      <c:v>#¡DIV/0!</c:v>
                    </c:pt>
                  </c:strCache>
                </c:strRef>
              </c:tx>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dlblFieldTable>
                    <c15:dlblFTEntry>
                      <c15:txfldGUID>{796EAFF9-9B82-409B-B67C-F6C515CC0574}</c15:txfldGUID>
                      <c15:f>Datos!$AB$36</c15:f>
                      <c15:dlblFieldTableCache>
                        <c:ptCount val="1"/>
                        <c:pt idx="0">
                          <c:v>#¡DIV/0!</c:v>
                        </c:pt>
                      </c15:dlblFieldTableCache>
                    </c15:dlblFTEntry>
                  </c15:dlblFieldTable>
                  <c15:showDataLabelsRange val="0"/>
                </c:ext>
                <c:ext xmlns:c16="http://schemas.microsoft.com/office/drawing/2014/chart" uri="{C3380CC4-5D6E-409C-BE32-E72D297353CC}">
                  <c16:uniqueId val="{00000006-E201-4E6E-B6A5-3DD0396E10C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0"/>
              </c:ext>
            </c:extLst>
          </c:dLbls>
          <c:val>
            <c:numRef>
              <c:f>Datos!$AC$38:$AC$39</c:f>
              <c:numCache>
                <c:formatCode>0%</c:formatCode>
                <c:ptCount val="2"/>
                <c:pt idx="0">
                  <c:v>0.05</c:v>
                </c:pt>
                <c:pt idx="1">
                  <c:v>0.02</c:v>
                </c:pt>
              </c:numCache>
            </c:numRef>
          </c:val>
          <c:extLst>
            <c:ext xmlns:c16="http://schemas.microsoft.com/office/drawing/2014/chart" uri="{C3380CC4-5D6E-409C-BE32-E72D297353CC}">
              <c16:uniqueId val="{00000007-E201-4E6E-B6A5-3DD0396E10C5}"/>
            </c:ext>
          </c:extLst>
        </c:ser>
        <c:ser>
          <c:idx val="2"/>
          <c:order val="2"/>
          <c:spPr>
            <a:solidFill>
              <a:schemeClr val="accent3"/>
            </a:solidFill>
            <a:ln>
              <a:noFill/>
            </a:ln>
            <a:effectLst/>
          </c:spPr>
          <c:invertIfNegative val="0"/>
          <c:dPt>
            <c:idx val="0"/>
            <c:invertIfNegative val="0"/>
            <c:bubble3D val="0"/>
            <c:spPr>
              <a:solidFill>
                <a:schemeClr val="accent6">
                  <a:lumMod val="20000"/>
                  <a:lumOff val="80000"/>
                </a:schemeClr>
              </a:solidFill>
              <a:ln>
                <a:noFill/>
              </a:ln>
              <a:effectLst/>
            </c:spPr>
            <c:extLst>
              <c:ext xmlns:c16="http://schemas.microsoft.com/office/drawing/2014/chart" uri="{C3380CC4-5D6E-409C-BE32-E72D297353CC}">
                <c16:uniqueId val="{00000009-E201-4E6E-B6A5-3DD0396E10C5}"/>
              </c:ext>
            </c:extLst>
          </c:dPt>
          <c:dPt>
            <c:idx val="1"/>
            <c:invertIfNegative val="0"/>
            <c:bubble3D val="0"/>
            <c:spPr>
              <a:noFill/>
              <a:ln>
                <a:noFill/>
              </a:ln>
              <a:effectLst/>
            </c:spPr>
            <c:extLst>
              <c:ext xmlns:c16="http://schemas.microsoft.com/office/drawing/2014/chart" uri="{C3380CC4-5D6E-409C-BE32-E72D297353CC}">
                <c16:uniqueId val="{0000000B-E201-4E6E-B6A5-3DD0396E10C5}"/>
              </c:ext>
            </c:extLst>
          </c:dPt>
          <c:val>
            <c:numRef>
              <c:f>Datos!$AD$38:$AD$39</c:f>
              <c:numCache>
                <c:formatCode>0%</c:formatCode>
                <c:ptCount val="2"/>
                <c:pt idx="0">
                  <c:v>0.05</c:v>
                </c:pt>
                <c:pt idx="1">
                  <c:v>0</c:v>
                </c:pt>
              </c:numCache>
            </c:numRef>
          </c:val>
          <c:extLst>
            <c:ext xmlns:c16="http://schemas.microsoft.com/office/drawing/2014/chart" uri="{C3380CC4-5D6E-409C-BE32-E72D297353CC}">
              <c16:uniqueId val="{0000000C-E201-4E6E-B6A5-3DD0396E10C5}"/>
            </c:ext>
          </c:extLst>
        </c:ser>
        <c:ser>
          <c:idx val="3"/>
          <c:order val="3"/>
          <c:spPr>
            <a:solidFill>
              <a:schemeClr val="accent4"/>
            </a:solidFill>
            <a:ln>
              <a:noFill/>
            </a:ln>
            <a:effectLst/>
          </c:spPr>
          <c:invertIfNegative val="0"/>
          <c:dPt>
            <c:idx val="0"/>
            <c:invertIfNegative val="0"/>
            <c:bubble3D val="0"/>
            <c:spPr>
              <a:solidFill>
                <a:schemeClr val="accent6">
                  <a:lumMod val="40000"/>
                  <a:lumOff val="60000"/>
                </a:schemeClr>
              </a:solidFill>
              <a:ln>
                <a:noFill/>
              </a:ln>
              <a:effectLst/>
            </c:spPr>
            <c:extLst>
              <c:ext xmlns:c16="http://schemas.microsoft.com/office/drawing/2014/chart" uri="{C3380CC4-5D6E-409C-BE32-E72D297353CC}">
                <c16:uniqueId val="{0000000E-E201-4E6E-B6A5-3DD0396E10C5}"/>
              </c:ext>
            </c:extLst>
          </c:dPt>
          <c:val>
            <c:numRef>
              <c:f>Datos!$AE$38:$AE$39</c:f>
              <c:numCache>
                <c:formatCode>General</c:formatCode>
                <c:ptCount val="2"/>
                <c:pt idx="0" formatCode="0%">
                  <c:v>0.1</c:v>
                </c:pt>
              </c:numCache>
            </c:numRef>
          </c:val>
          <c:extLst>
            <c:ext xmlns:c16="http://schemas.microsoft.com/office/drawing/2014/chart" uri="{C3380CC4-5D6E-409C-BE32-E72D297353CC}">
              <c16:uniqueId val="{0000000F-E201-4E6E-B6A5-3DD0396E10C5}"/>
            </c:ext>
          </c:extLst>
        </c:ser>
        <c:ser>
          <c:idx val="4"/>
          <c:order val="4"/>
          <c:spPr>
            <a:solidFill>
              <a:schemeClr val="accent6">
                <a:lumMod val="60000"/>
                <a:lumOff val="40000"/>
              </a:schemeClr>
            </a:solidFill>
            <a:ln>
              <a:noFill/>
            </a:ln>
            <a:effectLst/>
          </c:spPr>
          <c:invertIfNegative val="0"/>
          <c:val>
            <c:numRef>
              <c:f>Datos!$AF$38:$AF$39</c:f>
              <c:numCache>
                <c:formatCode>General</c:formatCode>
                <c:ptCount val="2"/>
                <c:pt idx="0" formatCode="0%">
                  <c:v>0.1</c:v>
                </c:pt>
              </c:numCache>
            </c:numRef>
          </c:val>
          <c:extLst>
            <c:ext xmlns:c16="http://schemas.microsoft.com/office/drawing/2014/chart" uri="{C3380CC4-5D6E-409C-BE32-E72D297353CC}">
              <c16:uniqueId val="{00000010-E201-4E6E-B6A5-3DD0396E10C5}"/>
            </c:ext>
          </c:extLst>
        </c:ser>
        <c:ser>
          <c:idx val="5"/>
          <c:order val="5"/>
          <c:spPr>
            <a:solidFill>
              <a:schemeClr val="accent6">
                <a:lumMod val="75000"/>
              </a:schemeClr>
            </a:solidFill>
            <a:ln>
              <a:noFill/>
            </a:ln>
            <a:effectLst/>
          </c:spPr>
          <c:invertIfNegative val="0"/>
          <c:val>
            <c:numRef>
              <c:f>Datos!$AG$38:$AG$39</c:f>
              <c:numCache>
                <c:formatCode>General</c:formatCode>
                <c:ptCount val="2"/>
                <c:pt idx="0" formatCode="0%">
                  <c:v>0.1</c:v>
                </c:pt>
              </c:numCache>
            </c:numRef>
          </c:val>
          <c:extLst>
            <c:ext xmlns:c16="http://schemas.microsoft.com/office/drawing/2014/chart" uri="{C3380CC4-5D6E-409C-BE32-E72D297353CC}">
              <c16:uniqueId val="{00000011-E201-4E6E-B6A5-3DD0396E10C5}"/>
            </c:ext>
          </c:extLst>
        </c:ser>
        <c:ser>
          <c:idx val="6"/>
          <c:order val="6"/>
          <c:spPr>
            <a:solidFill>
              <a:schemeClr val="accent6">
                <a:lumMod val="50000"/>
              </a:schemeClr>
            </a:solidFill>
            <a:ln>
              <a:noFill/>
            </a:ln>
            <a:effectLst/>
          </c:spPr>
          <c:invertIfNegative val="0"/>
          <c:val>
            <c:numRef>
              <c:f>Datos!$AH$38:$AH$39</c:f>
              <c:numCache>
                <c:formatCode>General</c:formatCode>
                <c:ptCount val="2"/>
                <c:pt idx="0" formatCode="0%">
                  <c:v>0.1</c:v>
                </c:pt>
              </c:numCache>
            </c:numRef>
          </c:val>
          <c:extLst>
            <c:ext xmlns:c16="http://schemas.microsoft.com/office/drawing/2014/chart" uri="{C3380CC4-5D6E-409C-BE32-E72D297353CC}">
              <c16:uniqueId val="{00000012-E201-4E6E-B6A5-3DD0396E10C5}"/>
            </c:ext>
          </c:extLst>
        </c:ser>
        <c:dLbls>
          <c:showLegendKey val="0"/>
          <c:showVal val="0"/>
          <c:showCatName val="0"/>
          <c:showSerName val="0"/>
          <c:showPercent val="0"/>
          <c:showBubbleSize val="0"/>
        </c:dLbls>
        <c:gapWidth val="0"/>
        <c:overlap val="100"/>
        <c:axId val="756945512"/>
        <c:axId val="756945872"/>
      </c:barChart>
      <c:catAx>
        <c:axId val="756945512"/>
        <c:scaling>
          <c:orientation val="minMax"/>
        </c:scaling>
        <c:delete val="1"/>
        <c:axPos val="l"/>
        <c:majorTickMark val="none"/>
        <c:minorTickMark val="none"/>
        <c:tickLblPos val="nextTo"/>
        <c:crossAx val="756945872"/>
        <c:crosses val="autoZero"/>
        <c:auto val="1"/>
        <c:lblAlgn val="ctr"/>
        <c:lblOffset val="100"/>
        <c:noMultiLvlLbl val="0"/>
      </c:catAx>
      <c:valAx>
        <c:axId val="756945872"/>
        <c:scaling>
          <c:orientation val="minMax"/>
          <c:max val="0.9"/>
        </c:scaling>
        <c:delete val="1"/>
        <c:axPos val="b"/>
        <c:numFmt formatCode="0%" sourceLinked="1"/>
        <c:majorTickMark val="none"/>
        <c:minorTickMark val="none"/>
        <c:tickLblPos val="nextTo"/>
        <c:crossAx val="75694551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1-D134-4D6D-9A5F-EB78D463A46F}"/>
              </c:ext>
            </c:extLst>
          </c:dPt>
          <c:dPt>
            <c:idx val="1"/>
            <c:invertIfNegative val="0"/>
            <c:bubble3D val="0"/>
            <c:spPr>
              <a:noFill/>
              <a:ln>
                <a:noFill/>
              </a:ln>
              <a:effectLst/>
            </c:spPr>
            <c:extLst>
              <c:ext xmlns:c16="http://schemas.microsoft.com/office/drawing/2014/chart" uri="{C3380CC4-5D6E-409C-BE32-E72D297353CC}">
                <c16:uniqueId val="{00000003-D134-4D6D-9A5F-EB78D463A46F}"/>
              </c:ext>
            </c:extLst>
          </c:dPt>
          <c:val>
            <c:numRef>
              <c:f>Datos!$AP$17:$AP$18</c:f>
              <c:numCache>
                <c:formatCode>0%</c:formatCode>
                <c:ptCount val="2"/>
                <c:pt idx="0">
                  <c:v>0.4</c:v>
                </c:pt>
                <c:pt idx="1">
                  <c:v>0</c:v>
                </c:pt>
              </c:numCache>
            </c:numRef>
          </c:val>
          <c:extLst>
            <c:ext xmlns:c16="http://schemas.microsoft.com/office/drawing/2014/chart" uri="{C3380CC4-5D6E-409C-BE32-E72D297353CC}">
              <c16:uniqueId val="{00000004-D134-4D6D-9A5F-EB78D463A46F}"/>
            </c:ext>
          </c:extLst>
        </c:ser>
        <c:ser>
          <c:idx val="1"/>
          <c:order val="1"/>
          <c:spPr>
            <a:solidFill>
              <a:srgbClr val="C00000"/>
            </a:solidFill>
            <a:ln>
              <a:noFill/>
            </a:ln>
            <a:effectLst/>
          </c:spPr>
          <c:invertIfNegative val="0"/>
          <c:dPt>
            <c:idx val="1"/>
            <c:invertIfNegative val="0"/>
            <c:bubble3D val="0"/>
            <c:spPr>
              <a:blipFill>
                <a:blip xmlns:r="http://schemas.openxmlformats.org/officeDocument/2006/relationships" r:embed="rId3"/>
                <a:stretch>
                  <a:fillRect/>
                </a:stretch>
              </a:blipFill>
              <a:ln>
                <a:noFill/>
              </a:ln>
              <a:effectLst/>
            </c:spPr>
            <c:extLst>
              <c:ext xmlns:c16="http://schemas.microsoft.com/office/drawing/2014/chart" uri="{C3380CC4-5D6E-409C-BE32-E72D297353CC}">
                <c16:uniqueId val="{00000006-D134-4D6D-9A5F-EB78D463A46F}"/>
              </c:ext>
            </c:extLst>
          </c:dPt>
          <c:dLbls>
            <c:dLbl>
              <c:idx val="1"/>
              <c:layout>
                <c:manualLayout>
                  <c:x val="5.2777777777777778E-2"/>
                  <c:y val="-5.555555555555558E-2"/>
                </c:manualLayout>
              </c:layout>
              <c:tx>
                <c:strRef>
                  <c:f>Datos!$AP$15</c:f>
                  <c:strCache>
                    <c:ptCount val="1"/>
                    <c:pt idx="0">
                      <c:v>#¡DIV/0!</c:v>
                    </c:pt>
                  </c:strCache>
                </c:strRef>
              </c:tx>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dlblFieldTable>
                    <c15:dlblFTEntry>
                      <c15:txfldGUID>{C3B7F657-84F2-4535-B16F-CCA71CE8F2F2}</c15:txfldGUID>
                      <c15:f>Datos!$AP$15</c15:f>
                      <c15:dlblFieldTableCache>
                        <c:ptCount val="1"/>
                        <c:pt idx="0">
                          <c:v>#¡DIV/0!</c:v>
                        </c:pt>
                      </c15:dlblFieldTableCache>
                    </c15:dlblFTEntry>
                  </c15:dlblFieldTable>
                  <c15:showDataLabelsRange val="0"/>
                </c:ext>
                <c:ext xmlns:c16="http://schemas.microsoft.com/office/drawing/2014/chart" uri="{C3380CC4-5D6E-409C-BE32-E72D297353CC}">
                  <c16:uniqueId val="{00000006-D134-4D6D-9A5F-EB78D463A46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0"/>
              </c:ext>
            </c:extLst>
          </c:dLbls>
          <c:val>
            <c:numRef>
              <c:f>Datos!$AQ$17:$AQ$18</c:f>
              <c:numCache>
                <c:formatCode>0%</c:formatCode>
                <c:ptCount val="2"/>
                <c:pt idx="0">
                  <c:v>0.05</c:v>
                </c:pt>
                <c:pt idx="1">
                  <c:v>0.02</c:v>
                </c:pt>
              </c:numCache>
            </c:numRef>
          </c:val>
          <c:extLst>
            <c:ext xmlns:c16="http://schemas.microsoft.com/office/drawing/2014/chart" uri="{C3380CC4-5D6E-409C-BE32-E72D297353CC}">
              <c16:uniqueId val="{00000007-D134-4D6D-9A5F-EB78D463A46F}"/>
            </c:ext>
          </c:extLst>
        </c:ser>
        <c:ser>
          <c:idx val="2"/>
          <c:order val="2"/>
          <c:spPr>
            <a:noFill/>
            <a:ln>
              <a:noFill/>
            </a:ln>
            <a:effectLst/>
          </c:spPr>
          <c:invertIfNegative val="0"/>
          <c:dPt>
            <c:idx val="0"/>
            <c:invertIfNegative val="0"/>
            <c:bubble3D val="0"/>
            <c:spPr>
              <a:solidFill>
                <a:schemeClr val="accent6">
                  <a:lumMod val="20000"/>
                  <a:lumOff val="80000"/>
                </a:schemeClr>
              </a:solidFill>
              <a:ln>
                <a:noFill/>
              </a:ln>
              <a:effectLst/>
            </c:spPr>
            <c:extLst>
              <c:ext xmlns:c16="http://schemas.microsoft.com/office/drawing/2014/chart" uri="{C3380CC4-5D6E-409C-BE32-E72D297353CC}">
                <c16:uniqueId val="{00000009-D134-4D6D-9A5F-EB78D463A46F}"/>
              </c:ext>
            </c:extLst>
          </c:dPt>
          <c:val>
            <c:numRef>
              <c:f>Datos!$AR$17:$AR$18</c:f>
              <c:numCache>
                <c:formatCode>0%</c:formatCode>
                <c:ptCount val="2"/>
                <c:pt idx="0">
                  <c:v>0.05</c:v>
                </c:pt>
                <c:pt idx="1">
                  <c:v>0</c:v>
                </c:pt>
              </c:numCache>
            </c:numRef>
          </c:val>
          <c:extLst>
            <c:ext xmlns:c16="http://schemas.microsoft.com/office/drawing/2014/chart" uri="{C3380CC4-5D6E-409C-BE32-E72D297353CC}">
              <c16:uniqueId val="{0000000A-D134-4D6D-9A5F-EB78D463A46F}"/>
            </c:ext>
          </c:extLst>
        </c:ser>
        <c:ser>
          <c:idx val="3"/>
          <c:order val="3"/>
          <c:spPr>
            <a:solidFill>
              <a:schemeClr val="accent6">
                <a:lumMod val="40000"/>
                <a:lumOff val="60000"/>
              </a:schemeClr>
            </a:solidFill>
            <a:ln>
              <a:noFill/>
            </a:ln>
            <a:effectLst/>
          </c:spPr>
          <c:invertIfNegative val="0"/>
          <c:val>
            <c:numRef>
              <c:f>Datos!$AS$17:$AS$18</c:f>
              <c:numCache>
                <c:formatCode>General</c:formatCode>
                <c:ptCount val="2"/>
                <c:pt idx="0" formatCode="0%">
                  <c:v>0.1</c:v>
                </c:pt>
              </c:numCache>
            </c:numRef>
          </c:val>
          <c:extLst>
            <c:ext xmlns:c16="http://schemas.microsoft.com/office/drawing/2014/chart" uri="{C3380CC4-5D6E-409C-BE32-E72D297353CC}">
              <c16:uniqueId val="{0000000B-D134-4D6D-9A5F-EB78D463A46F}"/>
            </c:ext>
          </c:extLst>
        </c:ser>
        <c:ser>
          <c:idx val="4"/>
          <c:order val="4"/>
          <c:spPr>
            <a:solidFill>
              <a:schemeClr val="accent5"/>
            </a:solidFill>
            <a:ln>
              <a:noFill/>
            </a:ln>
            <a:effectLst/>
          </c:spPr>
          <c:invertIfNegative val="0"/>
          <c:dPt>
            <c:idx val="0"/>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D-D134-4D6D-9A5F-EB78D463A46F}"/>
              </c:ext>
            </c:extLst>
          </c:dPt>
          <c:val>
            <c:numRef>
              <c:f>Datos!$AT$17:$AT$18</c:f>
              <c:numCache>
                <c:formatCode>General</c:formatCode>
                <c:ptCount val="2"/>
                <c:pt idx="0" formatCode="0%">
                  <c:v>0.1</c:v>
                </c:pt>
              </c:numCache>
            </c:numRef>
          </c:val>
          <c:extLst>
            <c:ext xmlns:c16="http://schemas.microsoft.com/office/drawing/2014/chart" uri="{C3380CC4-5D6E-409C-BE32-E72D297353CC}">
              <c16:uniqueId val="{0000000E-D134-4D6D-9A5F-EB78D463A46F}"/>
            </c:ext>
          </c:extLst>
        </c:ser>
        <c:ser>
          <c:idx val="5"/>
          <c:order val="5"/>
          <c:spPr>
            <a:solidFill>
              <a:schemeClr val="accent6">
                <a:lumMod val="75000"/>
              </a:schemeClr>
            </a:solidFill>
            <a:ln>
              <a:noFill/>
            </a:ln>
            <a:effectLst/>
          </c:spPr>
          <c:invertIfNegative val="0"/>
          <c:val>
            <c:numRef>
              <c:f>Datos!$AU$17:$AU$18</c:f>
              <c:numCache>
                <c:formatCode>General</c:formatCode>
                <c:ptCount val="2"/>
                <c:pt idx="0" formatCode="0%">
                  <c:v>0.1</c:v>
                </c:pt>
              </c:numCache>
            </c:numRef>
          </c:val>
          <c:extLst>
            <c:ext xmlns:c16="http://schemas.microsoft.com/office/drawing/2014/chart" uri="{C3380CC4-5D6E-409C-BE32-E72D297353CC}">
              <c16:uniqueId val="{0000000F-D134-4D6D-9A5F-EB78D463A46F}"/>
            </c:ext>
          </c:extLst>
        </c:ser>
        <c:ser>
          <c:idx val="6"/>
          <c:order val="6"/>
          <c:spPr>
            <a:solidFill>
              <a:schemeClr val="accent6">
                <a:lumMod val="50000"/>
              </a:schemeClr>
            </a:solidFill>
            <a:ln>
              <a:noFill/>
            </a:ln>
            <a:effectLst/>
          </c:spPr>
          <c:invertIfNegative val="0"/>
          <c:val>
            <c:numRef>
              <c:f>Datos!$AV$17:$AV$18</c:f>
              <c:numCache>
                <c:formatCode>General</c:formatCode>
                <c:ptCount val="2"/>
                <c:pt idx="0" formatCode="0%">
                  <c:v>0.1</c:v>
                </c:pt>
              </c:numCache>
            </c:numRef>
          </c:val>
          <c:extLst>
            <c:ext xmlns:c16="http://schemas.microsoft.com/office/drawing/2014/chart" uri="{C3380CC4-5D6E-409C-BE32-E72D297353CC}">
              <c16:uniqueId val="{00000010-D134-4D6D-9A5F-EB78D463A46F}"/>
            </c:ext>
          </c:extLst>
        </c:ser>
        <c:dLbls>
          <c:showLegendKey val="0"/>
          <c:showVal val="0"/>
          <c:showCatName val="0"/>
          <c:showSerName val="0"/>
          <c:showPercent val="0"/>
          <c:showBubbleSize val="0"/>
        </c:dLbls>
        <c:gapWidth val="0"/>
        <c:overlap val="100"/>
        <c:axId val="782627968"/>
        <c:axId val="782637328"/>
      </c:barChart>
      <c:catAx>
        <c:axId val="782627968"/>
        <c:scaling>
          <c:orientation val="minMax"/>
        </c:scaling>
        <c:delete val="1"/>
        <c:axPos val="l"/>
        <c:majorTickMark val="none"/>
        <c:minorTickMark val="none"/>
        <c:tickLblPos val="nextTo"/>
        <c:crossAx val="782637328"/>
        <c:crosses val="autoZero"/>
        <c:auto val="1"/>
        <c:lblAlgn val="ctr"/>
        <c:lblOffset val="100"/>
        <c:noMultiLvlLbl val="0"/>
      </c:catAx>
      <c:valAx>
        <c:axId val="782637328"/>
        <c:scaling>
          <c:orientation val="minMax"/>
          <c:max val="0.9"/>
        </c:scaling>
        <c:delete val="1"/>
        <c:axPos val="b"/>
        <c:numFmt formatCode="0%" sourceLinked="1"/>
        <c:majorTickMark val="none"/>
        <c:minorTickMark val="none"/>
        <c:tickLblPos val="nextTo"/>
        <c:crossAx val="78262796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1-1F2E-4896-BAA3-59200B7EDFD3}"/>
              </c:ext>
            </c:extLst>
          </c:dPt>
          <c:dPt>
            <c:idx val="1"/>
            <c:invertIfNegative val="0"/>
            <c:bubble3D val="0"/>
            <c:spPr>
              <a:noFill/>
              <a:ln>
                <a:noFill/>
              </a:ln>
              <a:effectLst/>
            </c:spPr>
            <c:extLst>
              <c:ext xmlns:c16="http://schemas.microsoft.com/office/drawing/2014/chart" uri="{C3380CC4-5D6E-409C-BE32-E72D297353CC}">
                <c16:uniqueId val="{00000003-1F2E-4896-BAA3-59200B7EDFD3}"/>
              </c:ext>
            </c:extLst>
          </c:dPt>
          <c:val>
            <c:numRef>
              <c:f>Datos!$AP$24:$AP$25</c:f>
              <c:numCache>
                <c:formatCode>0%</c:formatCode>
                <c:ptCount val="2"/>
                <c:pt idx="0">
                  <c:v>0.15</c:v>
                </c:pt>
                <c:pt idx="1">
                  <c:v>0</c:v>
                </c:pt>
              </c:numCache>
            </c:numRef>
          </c:val>
          <c:extLst>
            <c:ext xmlns:c16="http://schemas.microsoft.com/office/drawing/2014/chart" uri="{C3380CC4-5D6E-409C-BE32-E72D297353CC}">
              <c16:uniqueId val="{00000004-1F2E-4896-BAA3-59200B7EDFD3}"/>
            </c:ext>
          </c:extLst>
        </c:ser>
        <c:ser>
          <c:idx val="1"/>
          <c:order val="1"/>
          <c:spPr>
            <a:solidFill>
              <a:schemeClr val="accent2"/>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6-1F2E-4896-BAA3-59200B7EDFD3}"/>
              </c:ext>
            </c:extLst>
          </c:dPt>
          <c:dPt>
            <c:idx val="1"/>
            <c:invertIfNegative val="0"/>
            <c:bubble3D val="0"/>
            <c:spPr>
              <a:blipFill>
                <a:blip xmlns:r="http://schemas.openxmlformats.org/officeDocument/2006/relationships" r:embed="rId3"/>
                <a:stretch>
                  <a:fillRect/>
                </a:stretch>
              </a:blipFill>
              <a:ln>
                <a:noFill/>
              </a:ln>
              <a:effectLst/>
            </c:spPr>
            <c:extLst>
              <c:ext xmlns:c16="http://schemas.microsoft.com/office/drawing/2014/chart" uri="{C3380CC4-5D6E-409C-BE32-E72D297353CC}">
                <c16:uniqueId val="{00000008-1F2E-4896-BAA3-59200B7EDFD3}"/>
              </c:ext>
            </c:extLst>
          </c:dPt>
          <c:dLbls>
            <c:dLbl>
              <c:idx val="1"/>
              <c:layout>
                <c:manualLayout>
                  <c:x val="4.2097499702443558E-2"/>
                  <c:y val="-0.10648244441142971"/>
                </c:manualLayout>
              </c:layout>
              <c:tx>
                <c:strRef>
                  <c:f>Datos!$AP$22</c:f>
                  <c:strCache>
                    <c:ptCount val="1"/>
                    <c:pt idx="0">
                      <c:v>#¡DIV/0!</c:v>
                    </c:pt>
                  </c:strCache>
                </c:strRef>
              </c:tx>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dlblFieldTable>
                    <c15:dlblFTEntry>
                      <c15:txfldGUID>{567713C6-1E1E-4F2B-ACE4-567BE4D93A3B}</c15:txfldGUID>
                      <c15:f>Datos!$AP$22</c15:f>
                      <c15:dlblFieldTableCache>
                        <c:ptCount val="1"/>
                        <c:pt idx="0">
                          <c:v>#¡DIV/0!</c:v>
                        </c:pt>
                      </c15:dlblFieldTableCache>
                    </c15:dlblFTEntry>
                  </c15:dlblFieldTable>
                  <c15:showDataLabelsRange val="0"/>
                </c:ext>
                <c:ext xmlns:c16="http://schemas.microsoft.com/office/drawing/2014/chart" uri="{C3380CC4-5D6E-409C-BE32-E72D297353CC}">
                  <c16:uniqueId val="{00000008-1F2E-4896-BAA3-59200B7EDFD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0"/>
              </c:ext>
            </c:extLst>
          </c:dLbls>
          <c:val>
            <c:numRef>
              <c:f>Datos!$AQ$24:$AQ$25</c:f>
              <c:numCache>
                <c:formatCode>0%</c:formatCode>
                <c:ptCount val="2"/>
                <c:pt idx="0">
                  <c:v>0.05</c:v>
                </c:pt>
                <c:pt idx="1">
                  <c:v>0.01</c:v>
                </c:pt>
              </c:numCache>
            </c:numRef>
          </c:val>
          <c:extLst>
            <c:ext xmlns:c16="http://schemas.microsoft.com/office/drawing/2014/chart" uri="{C3380CC4-5D6E-409C-BE32-E72D297353CC}">
              <c16:uniqueId val="{00000009-1F2E-4896-BAA3-59200B7EDFD3}"/>
            </c:ext>
          </c:extLst>
        </c:ser>
        <c:ser>
          <c:idx val="2"/>
          <c:order val="2"/>
          <c:spPr>
            <a:noFill/>
            <a:ln>
              <a:noFill/>
            </a:ln>
            <a:effectLst/>
          </c:spPr>
          <c:invertIfNegative val="0"/>
          <c:dPt>
            <c:idx val="0"/>
            <c:invertIfNegative val="0"/>
            <c:bubble3D val="0"/>
            <c:spPr>
              <a:solidFill>
                <a:schemeClr val="accent6">
                  <a:lumMod val="20000"/>
                  <a:lumOff val="80000"/>
                </a:schemeClr>
              </a:solidFill>
              <a:ln>
                <a:noFill/>
              </a:ln>
              <a:effectLst/>
            </c:spPr>
            <c:extLst>
              <c:ext xmlns:c16="http://schemas.microsoft.com/office/drawing/2014/chart" uri="{C3380CC4-5D6E-409C-BE32-E72D297353CC}">
                <c16:uniqueId val="{0000000B-1F2E-4896-BAA3-59200B7EDFD3}"/>
              </c:ext>
            </c:extLst>
          </c:dPt>
          <c:val>
            <c:numRef>
              <c:f>Datos!$AR$24:$AR$25</c:f>
              <c:numCache>
                <c:formatCode>0%</c:formatCode>
                <c:ptCount val="2"/>
                <c:pt idx="0">
                  <c:v>0.02</c:v>
                </c:pt>
                <c:pt idx="1">
                  <c:v>0</c:v>
                </c:pt>
              </c:numCache>
            </c:numRef>
          </c:val>
          <c:extLst>
            <c:ext xmlns:c16="http://schemas.microsoft.com/office/drawing/2014/chart" uri="{C3380CC4-5D6E-409C-BE32-E72D297353CC}">
              <c16:uniqueId val="{0000000C-1F2E-4896-BAA3-59200B7EDFD3}"/>
            </c:ext>
          </c:extLst>
        </c:ser>
        <c:ser>
          <c:idx val="3"/>
          <c:order val="3"/>
          <c:spPr>
            <a:solidFill>
              <a:schemeClr val="accent4"/>
            </a:solidFill>
            <a:ln>
              <a:noFill/>
            </a:ln>
            <a:effectLst/>
          </c:spPr>
          <c:invertIfNegative val="0"/>
          <c:dPt>
            <c:idx val="0"/>
            <c:invertIfNegative val="0"/>
            <c:bubble3D val="0"/>
            <c:spPr>
              <a:solidFill>
                <a:schemeClr val="accent6">
                  <a:lumMod val="40000"/>
                  <a:lumOff val="60000"/>
                </a:schemeClr>
              </a:solidFill>
              <a:ln>
                <a:noFill/>
              </a:ln>
              <a:effectLst/>
            </c:spPr>
            <c:extLst>
              <c:ext xmlns:c16="http://schemas.microsoft.com/office/drawing/2014/chart" uri="{C3380CC4-5D6E-409C-BE32-E72D297353CC}">
                <c16:uniqueId val="{0000000E-1F2E-4896-BAA3-59200B7EDFD3}"/>
              </c:ext>
            </c:extLst>
          </c:dPt>
          <c:val>
            <c:numRef>
              <c:f>Datos!$AS$24:$AS$25</c:f>
              <c:numCache>
                <c:formatCode>General</c:formatCode>
                <c:ptCount val="2"/>
                <c:pt idx="0" formatCode="0%">
                  <c:v>0.03</c:v>
                </c:pt>
              </c:numCache>
            </c:numRef>
          </c:val>
          <c:extLst>
            <c:ext xmlns:c16="http://schemas.microsoft.com/office/drawing/2014/chart" uri="{C3380CC4-5D6E-409C-BE32-E72D297353CC}">
              <c16:uniqueId val="{0000000F-1F2E-4896-BAA3-59200B7EDFD3}"/>
            </c:ext>
          </c:extLst>
        </c:ser>
        <c:ser>
          <c:idx val="4"/>
          <c:order val="4"/>
          <c:spPr>
            <a:solidFill>
              <a:schemeClr val="accent6">
                <a:lumMod val="60000"/>
                <a:lumOff val="40000"/>
              </a:schemeClr>
            </a:solidFill>
            <a:ln>
              <a:noFill/>
            </a:ln>
            <a:effectLst/>
          </c:spPr>
          <c:invertIfNegative val="0"/>
          <c:val>
            <c:numRef>
              <c:f>Datos!$AT$24:$AT$25</c:f>
              <c:numCache>
                <c:formatCode>General</c:formatCode>
                <c:ptCount val="2"/>
                <c:pt idx="0" formatCode="0%">
                  <c:v>0.03</c:v>
                </c:pt>
              </c:numCache>
            </c:numRef>
          </c:val>
          <c:extLst>
            <c:ext xmlns:c16="http://schemas.microsoft.com/office/drawing/2014/chart" uri="{C3380CC4-5D6E-409C-BE32-E72D297353CC}">
              <c16:uniqueId val="{00000010-1F2E-4896-BAA3-59200B7EDFD3}"/>
            </c:ext>
          </c:extLst>
        </c:ser>
        <c:ser>
          <c:idx val="5"/>
          <c:order val="5"/>
          <c:spPr>
            <a:solidFill>
              <a:schemeClr val="accent6"/>
            </a:solidFill>
            <a:ln>
              <a:noFill/>
            </a:ln>
            <a:effectLst/>
          </c:spPr>
          <c:invertIfNegative val="0"/>
          <c:val>
            <c:numRef>
              <c:f>Datos!$AU$24:$AU$25</c:f>
              <c:numCache>
                <c:formatCode>General</c:formatCode>
                <c:ptCount val="2"/>
                <c:pt idx="0" formatCode="0%">
                  <c:v>0.03</c:v>
                </c:pt>
              </c:numCache>
            </c:numRef>
          </c:val>
          <c:extLst>
            <c:ext xmlns:c16="http://schemas.microsoft.com/office/drawing/2014/chart" uri="{C3380CC4-5D6E-409C-BE32-E72D297353CC}">
              <c16:uniqueId val="{00000011-1F2E-4896-BAA3-59200B7EDFD3}"/>
            </c:ext>
          </c:extLst>
        </c:ser>
        <c:ser>
          <c:idx val="6"/>
          <c:order val="6"/>
          <c:spPr>
            <a:solidFill>
              <a:schemeClr val="accent6">
                <a:lumMod val="50000"/>
              </a:schemeClr>
            </a:solidFill>
            <a:ln>
              <a:noFill/>
            </a:ln>
            <a:effectLst/>
          </c:spPr>
          <c:invertIfNegative val="0"/>
          <c:val>
            <c:numRef>
              <c:f>Datos!$AV$24:$AV$25</c:f>
              <c:numCache>
                <c:formatCode>General</c:formatCode>
                <c:ptCount val="2"/>
                <c:pt idx="0" formatCode="0%">
                  <c:v>0.04</c:v>
                </c:pt>
              </c:numCache>
            </c:numRef>
          </c:val>
          <c:extLst>
            <c:ext xmlns:c16="http://schemas.microsoft.com/office/drawing/2014/chart" uri="{C3380CC4-5D6E-409C-BE32-E72D297353CC}">
              <c16:uniqueId val="{00000012-1F2E-4896-BAA3-59200B7EDFD3}"/>
            </c:ext>
          </c:extLst>
        </c:ser>
        <c:dLbls>
          <c:showLegendKey val="0"/>
          <c:showVal val="0"/>
          <c:showCatName val="0"/>
          <c:showSerName val="0"/>
          <c:showPercent val="0"/>
          <c:showBubbleSize val="0"/>
        </c:dLbls>
        <c:gapWidth val="0"/>
        <c:overlap val="100"/>
        <c:axId val="811449880"/>
        <c:axId val="811445560"/>
      </c:barChart>
      <c:catAx>
        <c:axId val="811449880"/>
        <c:scaling>
          <c:orientation val="minMax"/>
        </c:scaling>
        <c:delete val="1"/>
        <c:axPos val="l"/>
        <c:majorTickMark val="none"/>
        <c:minorTickMark val="none"/>
        <c:tickLblPos val="nextTo"/>
        <c:crossAx val="811445560"/>
        <c:crosses val="autoZero"/>
        <c:auto val="1"/>
        <c:lblAlgn val="ctr"/>
        <c:lblOffset val="100"/>
        <c:noMultiLvlLbl val="0"/>
      </c:catAx>
      <c:valAx>
        <c:axId val="811445560"/>
        <c:scaling>
          <c:orientation val="minMax"/>
          <c:max val="0.35000000000000003"/>
        </c:scaling>
        <c:delete val="1"/>
        <c:axPos val="b"/>
        <c:numFmt formatCode="0%" sourceLinked="1"/>
        <c:majorTickMark val="none"/>
        <c:minorTickMark val="none"/>
        <c:tickLblPos val="nextTo"/>
        <c:crossAx val="81144988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7-E8BA-4A20-8782-B76002EFFD9C}"/>
              </c:ext>
            </c:extLst>
          </c:dPt>
          <c:dPt>
            <c:idx val="1"/>
            <c:invertIfNegative val="0"/>
            <c:bubble3D val="0"/>
            <c:spPr>
              <a:noFill/>
              <a:ln>
                <a:noFill/>
              </a:ln>
              <a:effectLst/>
            </c:spPr>
            <c:extLst>
              <c:ext xmlns:c16="http://schemas.microsoft.com/office/drawing/2014/chart" uri="{C3380CC4-5D6E-409C-BE32-E72D297353CC}">
                <c16:uniqueId val="{00000009-E8BA-4A20-8782-B76002EFFD9C}"/>
              </c:ext>
            </c:extLst>
          </c:dPt>
          <c:val>
            <c:numRef>
              <c:f>Datos!$M$24:$M$25</c:f>
              <c:numCache>
                <c:formatCode>0%</c:formatCode>
                <c:ptCount val="2"/>
                <c:pt idx="0">
                  <c:v>0.2</c:v>
                </c:pt>
                <c:pt idx="1">
                  <c:v>0</c:v>
                </c:pt>
              </c:numCache>
            </c:numRef>
          </c:val>
          <c:extLst>
            <c:ext xmlns:c16="http://schemas.microsoft.com/office/drawing/2014/chart" uri="{C3380CC4-5D6E-409C-BE32-E72D297353CC}">
              <c16:uniqueId val="{00000000-E8BA-4A20-8782-B76002EFFD9C}"/>
            </c:ext>
          </c:extLst>
        </c:ser>
        <c:ser>
          <c:idx val="1"/>
          <c:order val="1"/>
          <c:spPr>
            <a:solidFill>
              <a:srgbClr val="C00000"/>
            </a:solidFill>
            <a:ln>
              <a:noFill/>
            </a:ln>
            <a:effectLst/>
          </c:spPr>
          <c:invertIfNegative val="0"/>
          <c:dPt>
            <c:idx val="1"/>
            <c:invertIfNegative val="0"/>
            <c:bubble3D val="0"/>
            <c:spPr>
              <a:blipFill>
                <a:blip xmlns:r="http://schemas.openxmlformats.org/officeDocument/2006/relationships" r:embed="rId3"/>
                <a:stretch>
                  <a:fillRect/>
                </a:stretch>
              </a:blipFill>
              <a:ln>
                <a:noFill/>
              </a:ln>
              <a:effectLst/>
            </c:spPr>
            <c:extLst>
              <c:ext xmlns:c16="http://schemas.microsoft.com/office/drawing/2014/chart" uri="{C3380CC4-5D6E-409C-BE32-E72D297353CC}">
                <c16:uniqueId val="{0000000A-E8BA-4A20-8782-B76002EFFD9C}"/>
              </c:ext>
            </c:extLst>
          </c:dPt>
          <c:dLbls>
            <c:dLbl>
              <c:idx val="1"/>
              <c:layout>
                <c:manualLayout>
                  <c:x val="5.8333333333333334E-2"/>
                  <c:y val="-6.0185185185185182E-2"/>
                </c:manualLayout>
              </c:layout>
              <c:tx>
                <c:strRef>
                  <c:f>Datos!$M$22</c:f>
                  <c:strCache>
                    <c:ptCount val="1"/>
                    <c:pt idx="0">
                      <c:v>#¡DIV/0!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{8800694C-001D-4870-940A-2096EED24221}</c15:txfldGUID>
                      <c15:f>Datos!$M$22</c15:f>
                      <c15:dlblFieldTableCache>
                        <c:ptCount val="1"/>
                        <c:pt idx="0">
                          <c:v>#¡DIV/0!</c:v>
                        </c:pt>
                      </c15:dlblFieldTableCache>
                    </c15:dlblFTEntry>
                  </c15:dlblFieldTable>
                  <c15:showDataLabelsRange val="0"/>
                </c:ext>
                <c:ext xmlns:c16="http://schemas.microsoft.com/office/drawing/2014/chart" uri="{C3380CC4-5D6E-409C-BE32-E72D297353CC}">
                  <c16:uniqueId val="{0000000A-E8BA-4A20-8782-B76002EFFD9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Datos!$N$24:$N$25</c:f>
              <c:numCache>
                <c:formatCode>0%</c:formatCode>
                <c:ptCount val="2"/>
                <c:pt idx="0">
                  <c:v>0.05</c:v>
                </c:pt>
                <c:pt idx="1">
                  <c:v>0.01</c:v>
                </c:pt>
              </c:numCache>
            </c:numRef>
          </c:val>
          <c:extLst>
            <c:ext xmlns:c16="http://schemas.microsoft.com/office/drawing/2014/chart" uri="{C3380CC4-5D6E-409C-BE32-E72D297353CC}">
              <c16:uniqueId val="{00000001-E8BA-4A20-8782-B76002EFFD9C}"/>
            </c:ext>
          </c:extLst>
        </c:ser>
        <c:ser>
          <c:idx val="2"/>
          <c:order val="2"/>
          <c:spPr>
            <a:solidFill>
              <a:schemeClr val="accent6">
                <a:lumMod val="20000"/>
                <a:lumOff val="80000"/>
              </a:schemeClr>
            </a:solidFill>
            <a:ln>
              <a:noFill/>
            </a:ln>
            <a:effectLst/>
          </c:spPr>
          <c:invertIfNegative val="0"/>
          <c:dPt>
            <c:idx val="1"/>
            <c:invertIfNegative val="0"/>
            <c:bubble3D val="0"/>
            <c:spPr>
              <a:noFill/>
              <a:ln>
                <a:noFill/>
              </a:ln>
              <a:effectLst/>
            </c:spPr>
            <c:extLst>
              <c:ext xmlns:c16="http://schemas.microsoft.com/office/drawing/2014/chart" uri="{C3380CC4-5D6E-409C-BE32-E72D297353CC}">
                <c16:uniqueId val="{00000008-E8BA-4A20-8782-B76002EFFD9C}"/>
              </c:ext>
            </c:extLst>
          </c:dPt>
          <c:val>
            <c:numRef>
              <c:f>Datos!$O$24:$O$25</c:f>
              <c:numCache>
                <c:formatCode>0%</c:formatCode>
                <c:ptCount val="2"/>
                <c:pt idx="0">
                  <c:v>0.05</c:v>
                </c:pt>
                <c:pt idx="1">
                  <c:v>0</c:v>
                </c:pt>
              </c:numCache>
            </c:numRef>
          </c:val>
          <c:extLst>
            <c:ext xmlns:c16="http://schemas.microsoft.com/office/drawing/2014/chart" uri="{C3380CC4-5D6E-409C-BE32-E72D297353CC}">
              <c16:uniqueId val="{00000002-E8BA-4A20-8782-B76002EFFD9C}"/>
            </c:ext>
          </c:extLst>
        </c:ser>
        <c:ser>
          <c:idx val="3"/>
          <c:order val="3"/>
          <c:spPr>
            <a:solidFill>
              <a:schemeClr val="accent6">
                <a:lumMod val="40000"/>
                <a:lumOff val="60000"/>
              </a:schemeClr>
            </a:solidFill>
            <a:ln>
              <a:noFill/>
            </a:ln>
            <a:effectLst/>
          </c:spPr>
          <c:invertIfNegative val="0"/>
          <c:val>
            <c:numRef>
              <c:f>Datos!$P$24:$P$25</c:f>
              <c:numCache>
                <c:formatCode>General</c:formatCode>
                <c:ptCount val="2"/>
                <c:pt idx="0" formatCode="0%">
                  <c:v>0.05</c:v>
                </c:pt>
              </c:numCache>
            </c:numRef>
          </c:val>
          <c:extLst>
            <c:ext xmlns:c16="http://schemas.microsoft.com/office/drawing/2014/chart" uri="{C3380CC4-5D6E-409C-BE32-E72D297353CC}">
              <c16:uniqueId val="{00000003-E8BA-4A20-8782-B76002EFFD9C}"/>
            </c:ext>
          </c:extLst>
        </c:ser>
        <c:ser>
          <c:idx val="4"/>
          <c:order val="4"/>
          <c:spPr>
            <a:solidFill>
              <a:schemeClr val="accent6">
                <a:lumMod val="60000"/>
                <a:lumOff val="40000"/>
              </a:schemeClr>
            </a:solidFill>
            <a:ln>
              <a:noFill/>
            </a:ln>
            <a:effectLst/>
          </c:spPr>
          <c:invertIfNegative val="0"/>
          <c:val>
            <c:numRef>
              <c:f>Datos!$Q$24:$Q$25</c:f>
              <c:numCache>
                <c:formatCode>General</c:formatCode>
                <c:ptCount val="2"/>
                <c:pt idx="0" formatCode="0%">
                  <c:v>0.05</c:v>
                </c:pt>
              </c:numCache>
            </c:numRef>
          </c:val>
          <c:extLst>
            <c:ext xmlns:c16="http://schemas.microsoft.com/office/drawing/2014/chart" uri="{C3380CC4-5D6E-409C-BE32-E72D297353CC}">
              <c16:uniqueId val="{00000004-E8BA-4A20-8782-B76002EFFD9C}"/>
            </c:ext>
          </c:extLst>
        </c:ser>
        <c:ser>
          <c:idx val="5"/>
          <c:order val="5"/>
          <c:spPr>
            <a:solidFill>
              <a:schemeClr val="accent6">
                <a:lumMod val="75000"/>
              </a:schemeClr>
            </a:solidFill>
            <a:ln>
              <a:noFill/>
            </a:ln>
            <a:effectLst/>
          </c:spPr>
          <c:invertIfNegative val="0"/>
          <c:val>
            <c:numRef>
              <c:f>Datos!$R$24:$R$25</c:f>
              <c:numCache>
                <c:formatCode>General</c:formatCode>
                <c:ptCount val="2"/>
                <c:pt idx="0" formatCode="0%">
                  <c:v>0.05</c:v>
                </c:pt>
              </c:numCache>
            </c:numRef>
          </c:val>
          <c:extLst>
            <c:ext xmlns:c16="http://schemas.microsoft.com/office/drawing/2014/chart" uri="{C3380CC4-5D6E-409C-BE32-E72D297353CC}">
              <c16:uniqueId val="{00000005-E8BA-4A20-8782-B76002EFFD9C}"/>
            </c:ext>
          </c:extLst>
        </c:ser>
        <c:ser>
          <c:idx val="6"/>
          <c:order val="6"/>
          <c:spPr>
            <a:solidFill>
              <a:schemeClr val="accent6">
                <a:lumMod val="50000"/>
              </a:schemeClr>
            </a:solidFill>
            <a:ln>
              <a:noFill/>
            </a:ln>
            <a:effectLst/>
          </c:spPr>
          <c:invertIfNegative val="0"/>
          <c:val>
            <c:numRef>
              <c:f>Datos!$S$24:$S$25</c:f>
              <c:numCache>
                <c:formatCode>General</c:formatCode>
                <c:ptCount val="2"/>
                <c:pt idx="0" formatCode="0%">
                  <c:v>0.05</c:v>
                </c:pt>
              </c:numCache>
            </c:numRef>
          </c:val>
          <c:extLst>
            <c:ext xmlns:c16="http://schemas.microsoft.com/office/drawing/2014/chart" uri="{C3380CC4-5D6E-409C-BE32-E72D297353CC}">
              <c16:uniqueId val="{00000006-E8BA-4A20-8782-B76002EFFD9C}"/>
            </c:ext>
          </c:extLst>
        </c:ser>
        <c:dLbls>
          <c:showLegendKey val="0"/>
          <c:showVal val="0"/>
          <c:showCatName val="0"/>
          <c:showSerName val="0"/>
          <c:showPercent val="0"/>
          <c:showBubbleSize val="0"/>
        </c:dLbls>
        <c:gapWidth val="0"/>
        <c:overlap val="100"/>
        <c:axId val="738821560"/>
        <c:axId val="738821920"/>
      </c:barChart>
      <c:catAx>
        <c:axId val="738821560"/>
        <c:scaling>
          <c:orientation val="minMax"/>
        </c:scaling>
        <c:delete val="1"/>
        <c:axPos val="l"/>
        <c:majorTickMark val="none"/>
        <c:minorTickMark val="none"/>
        <c:tickLblPos val="nextTo"/>
        <c:crossAx val="738821920"/>
        <c:crosses val="autoZero"/>
        <c:auto val="1"/>
        <c:lblAlgn val="ctr"/>
        <c:lblOffset val="100"/>
        <c:noMultiLvlLbl val="0"/>
      </c:catAx>
      <c:valAx>
        <c:axId val="738821920"/>
        <c:scaling>
          <c:orientation val="minMax"/>
          <c:max val="0.5"/>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38821560"/>
        <c:crosses val="autoZero"/>
        <c:crossBetween val="between"/>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8718088735977249E-2"/>
          <c:y val="0.25040643994457717"/>
          <c:w val="0.8906783376866525"/>
          <c:h val="0.49918712011084565"/>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1-6567-42C6-BEFF-FF183DC1B085}"/>
              </c:ext>
            </c:extLst>
          </c:dPt>
          <c:dPt>
            <c:idx val="1"/>
            <c:invertIfNegative val="0"/>
            <c:bubble3D val="0"/>
            <c:spPr>
              <a:noFill/>
              <a:ln>
                <a:noFill/>
              </a:ln>
              <a:effectLst/>
            </c:spPr>
            <c:extLst>
              <c:ext xmlns:c16="http://schemas.microsoft.com/office/drawing/2014/chart" uri="{C3380CC4-5D6E-409C-BE32-E72D297353CC}">
                <c16:uniqueId val="{00000003-6567-42C6-BEFF-FF183DC1B085}"/>
              </c:ext>
            </c:extLst>
          </c:dPt>
          <c:val>
            <c:numRef>
              <c:f>Datos!$AP$31:$AP$32</c:f>
              <c:numCache>
                <c:formatCode>0%</c:formatCode>
                <c:ptCount val="2"/>
                <c:pt idx="0">
                  <c:v>0.75</c:v>
                </c:pt>
                <c:pt idx="1">
                  <c:v>0</c:v>
                </c:pt>
              </c:numCache>
            </c:numRef>
          </c:val>
          <c:extLst>
            <c:ext xmlns:c16="http://schemas.microsoft.com/office/drawing/2014/chart" uri="{C3380CC4-5D6E-409C-BE32-E72D297353CC}">
              <c16:uniqueId val="{00000004-6567-42C6-BEFF-FF183DC1B085}"/>
            </c:ext>
          </c:extLst>
        </c:ser>
        <c:ser>
          <c:idx val="1"/>
          <c:order val="1"/>
          <c:spPr>
            <a:solidFill>
              <a:srgbClr val="C00000"/>
            </a:solidFill>
            <a:ln>
              <a:noFill/>
            </a:ln>
            <a:effectLst/>
          </c:spPr>
          <c:invertIfNegative val="0"/>
          <c:dPt>
            <c:idx val="1"/>
            <c:invertIfNegative val="0"/>
            <c:bubble3D val="0"/>
            <c:spPr>
              <a:blipFill>
                <a:blip xmlns:r="http://schemas.openxmlformats.org/officeDocument/2006/relationships" r:embed="rId3"/>
                <a:stretch>
                  <a:fillRect/>
                </a:stretch>
              </a:blipFill>
              <a:ln>
                <a:noFill/>
              </a:ln>
              <a:effectLst/>
            </c:spPr>
            <c:extLst>
              <c:ext xmlns:c16="http://schemas.microsoft.com/office/drawing/2014/chart" uri="{C3380CC4-5D6E-409C-BE32-E72D297353CC}">
                <c16:uniqueId val="{00000006-6567-42C6-BEFF-FF183DC1B085}"/>
              </c:ext>
            </c:extLst>
          </c:dPt>
          <c:dLbls>
            <c:dLbl>
              <c:idx val="1"/>
              <c:layout>
                <c:manualLayout>
                  <c:x val="4.1666744365672068E-2"/>
                  <c:y val="-0.11111177140593274"/>
                </c:manualLayout>
              </c:layout>
              <c:tx>
                <c:strRef>
                  <c:f>Datos!$AP$29</c:f>
                  <c:strCache>
                    <c:ptCount val="1"/>
                    <c:pt idx="0">
                      <c:v>#¡DIV/0!</c:v>
                    </c:pt>
                  </c:strCache>
                </c:strRef>
              </c:tx>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dlblFieldTable>
                    <c15:dlblFTEntry>
                      <c15:txfldGUID>{6BD81434-4A07-4D15-9F16-BB8FBA75AF91}</c15:txfldGUID>
                      <c15:f>Datos!$AP$29</c15:f>
                      <c15:dlblFieldTableCache>
                        <c:ptCount val="1"/>
                        <c:pt idx="0">
                          <c:v>#¡DIV/0!</c:v>
                        </c:pt>
                      </c15:dlblFieldTableCache>
                    </c15:dlblFTEntry>
                  </c15:dlblFieldTable>
                  <c15:showDataLabelsRange val="0"/>
                </c:ext>
                <c:ext xmlns:c16="http://schemas.microsoft.com/office/drawing/2014/chart" uri="{C3380CC4-5D6E-409C-BE32-E72D297353CC}">
                  <c16:uniqueId val="{00000006-6567-42C6-BEFF-FF183DC1B08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0"/>
              </c:ext>
            </c:extLst>
          </c:dLbls>
          <c:val>
            <c:numRef>
              <c:f>Datos!$AQ$31:$AQ$32</c:f>
              <c:numCache>
                <c:formatCode>0%</c:formatCode>
                <c:ptCount val="2"/>
                <c:pt idx="0">
                  <c:v>0.05</c:v>
                </c:pt>
                <c:pt idx="1">
                  <c:v>0.02</c:v>
                </c:pt>
              </c:numCache>
            </c:numRef>
          </c:val>
          <c:extLst>
            <c:ext xmlns:c16="http://schemas.microsoft.com/office/drawing/2014/chart" uri="{C3380CC4-5D6E-409C-BE32-E72D297353CC}">
              <c16:uniqueId val="{00000007-6567-42C6-BEFF-FF183DC1B085}"/>
            </c:ext>
          </c:extLst>
        </c:ser>
        <c:ser>
          <c:idx val="2"/>
          <c:order val="2"/>
          <c:spPr>
            <a:noFill/>
            <a:ln>
              <a:noFill/>
            </a:ln>
            <a:effectLst/>
          </c:spPr>
          <c:invertIfNegative val="0"/>
          <c:dPt>
            <c:idx val="0"/>
            <c:invertIfNegative val="0"/>
            <c:bubble3D val="0"/>
            <c:spPr>
              <a:solidFill>
                <a:schemeClr val="accent6">
                  <a:lumMod val="20000"/>
                  <a:lumOff val="80000"/>
                </a:schemeClr>
              </a:solidFill>
              <a:ln>
                <a:noFill/>
              </a:ln>
              <a:effectLst/>
            </c:spPr>
            <c:extLst>
              <c:ext xmlns:c16="http://schemas.microsoft.com/office/drawing/2014/chart" uri="{C3380CC4-5D6E-409C-BE32-E72D297353CC}">
                <c16:uniqueId val="{00000009-6567-42C6-BEFF-FF183DC1B085}"/>
              </c:ext>
            </c:extLst>
          </c:dPt>
          <c:val>
            <c:numRef>
              <c:f>Datos!$AR$31:$AR$32</c:f>
              <c:numCache>
                <c:formatCode>0%</c:formatCode>
                <c:ptCount val="2"/>
                <c:pt idx="0">
                  <c:v>0.02</c:v>
                </c:pt>
                <c:pt idx="1">
                  <c:v>0</c:v>
                </c:pt>
              </c:numCache>
            </c:numRef>
          </c:val>
          <c:extLst>
            <c:ext xmlns:c16="http://schemas.microsoft.com/office/drawing/2014/chart" uri="{C3380CC4-5D6E-409C-BE32-E72D297353CC}">
              <c16:uniqueId val="{0000000A-6567-42C6-BEFF-FF183DC1B085}"/>
            </c:ext>
          </c:extLst>
        </c:ser>
        <c:ser>
          <c:idx val="3"/>
          <c:order val="3"/>
          <c:spPr>
            <a:solidFill>
              <a:schemeClr val="accent6">
                <a:lumMod val="40000"/>
                <a:lumOff val="60000"/>
              </a:schemeClr>
            </a:solidFill>
            <a:ln>
              <a:noFill/>
            </a:ln>
            <a:effectLst/>
          </c:spPr>
          <c:invertIfNegative val="0"/>
          <c:val>
            <c:numRef>
              <c:f>Datos!$AS$31:$AS$32</c:f>
              <c:numCache>
                <c:formatCode>General</c:formatCode>
                <c:ptCount val="2"/>
                <c:pt idx="0" formatCode="0%">
                  <c:v>0.02</c:v>
                </c:pt>
              </c:numCache>
            </c:numRef>
          </c:val>
          <c:extLst>
            <c:ext xmlns:c16="http://schemas.microsoft.com/office/drawing/2014/chart" uri="{C3380CC4-5D6E-409C-BE32-E72D297353CC}">
              <c16:uniqueId val="{0000000B-6567-42C6-BEFF-FF183DC1B085}"/>
            </c:ext>
          </c:extLst>
        </c:ser>
        <c:ser>
          <c:idx val="4"/>
          <c:order val="4"/>
          <c:spPr>
            <a:solidFill>
              <a:schemeClr val="accent5"/>
            </a:solidFill>
            <a:ln>
              <a:noFill/>
            </a:ln>
            <a:effectLst/>
          </c:spPr>
          <c:invertIfNegative val="0"/>
          <c:dPt>
            <c:idx val="0"/>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D-6567-42C6-BEFF-FF183DC1B085}"/>
              </c:ext>
            </c:extLst>
          </c:dPt>
          <c:val>
            <c:numRef>
              <c:f>Datos!$AT$31:$AT$32</c:f>
              <c:numCache>
                <c:formatCode>General</c:formatCode>
                <c:ptCount val="2"/>
                <c:pt idx="0" formatCode="0%">
                  <c:v>0.02</c:v>
                </c:pt>
              </c:numCache>
            </c:numRef>
          </c:val>
          <c:extLst>
            <c:ext xmlns:c16="http://schemas.microsoft.com/office/drawing/2014/chart" uri="{C3380CC4-5D6E-409C-BE32-E72D297353CC}">
              <c16:uniqueId val="{0000000E-6567-42C6-BEFF-FF183DC1B085}"/>
            </c:ext>
          </c:extLst>
        </c:ser>
        <c:ser>
          <c:idx val="5"/>
          <c:order val="5"/>
          <c:spPr>
            <a:solidFill>
              <a:schemeClr val="accent6">
                <a:lumMod val="75000"/>
              </a:schemeClr>
            </a:solidFill>
            <a:ln>
              <a:noFill/>
            </a:ln>
            <a:effectLst/>
          </c:spPr>
          <c:invertIfNegative val="0"/>
          <c:val>
            <c:numRef>
              <c:f>Datos!$AU$31:$AU$32</c:f>
              <c:numCache>
                <c:formatCode>General</c:formatCode>
                <c:ptCount val="2"/>
                <c:pt idx="0" formatCode="0%">
                  <c:v>0.02</c:v>
                </c:pt>
              </c:numCache>
            </c:numRef>
          </c:val>
          <c:extLst>
            <c:ext xmlns:c16="http://schemas.microsoft.com/office/drawing/2014/chart" uri="{C3380CC4-5D6E-409C-BE32-E72D297353CC}">
              <c16:uniqueId val="{0000000F-6567-42C6-BEFF-FF183DC1B085}"/>
            </c:ext>
          </c:extLst>
        </c:ser>
        <c:ser>
          <c:idx val="6"/>
          <c:order val="6"/>
          <c:spPr>
            <a:solidFill>
              <a:schemeClr val="accent6">
                <a:lumMod val="50000"/>
              </a:schemeClr>
            </a:solidFill>
            <a:ln>
              <a:noFill/>
            </a:ln>
            <a:effectLst/>
          </c:spPr>
          <c:invertIfNegative val="0"/>
          <c:val>
            <c:numRef>
              <c:f>Datos!$AV$31:$AV$32</c:f>
              <c:numCache>
                <c:formatCode>General</c:formatCode>
                <c:ptCount val="2"/>
                <c:pt idx="0" formatCode="0%">
                  <c:v>0.02</c:v>
                </c:pt>
              </c:numCache>
            </c:numRef>
          </c:val>
          <c:extLst>
            <c:ext xmlns:c16="http://schemas.microsoft.com/office/drawing/2014/chart" uri="{C3380CC4-5D6E-409C-BE32-E72D297353CC}">
              <c16:uniqueId val="{00000010-6567-42C6-BEFF-FF183DC1B085}"/>
            </c:ext>
          </c:extLst>
        </c:ser>
        <c:dLbls>
          <c:showLegendKey val="0"/>
          <c:showVal val="0"/>
          <c:showCatName val="0"/>
          <c:showSerName val="0"/>
          <c:showPercent val="0"/>
          <c:showBubbleSize val="0"/>
        </c:dLbls>
        <c:gapWidth val="0"/>
        <c:overlap val="100"/>
        <c:axId val="679501048"/>
        <c:axId val="679504648"/>
      </c:barChart>
      <c:catAx>
        <c:axId val="679501048"/>
        <c:scaling>
          <c:orientation val="minMax"/>
        </c:scaling>
        <c:delete val="1"/>
        <c:axPos val="l"/>
        <c:majorTickMark val="none"/>
        <c:minorTickMark val="none"/>
        <c:tickLblPos val="nextTo"/>
        <c:crossAx val="679504648"/>
        <c:crosses val="autoZero"/>
        <c:auto val="1"/>
        <c:lblAlgn val="ctr"/>
        <c:lblOffset val="100"/>
        <c:noMultiLvlLbl val="0"/>
      </c:catAx>
      <c:valAx>
        <c:axId val="679504648"/>
        <c:scaling>
          <c:orientation val="minMax"/>
          <c:max val="0.9"/>
        </c:scaling>
        <c:delete val="1"/>
        <c:axPos val="b"/>
        <c:numFmt formatCode="0%" sourceLinked="1"/>
        <c:majorTickMark val="none"/>
        <c:minorTickMark val="none"/>
        <c:tickLblPos val="nextTo"/>
        <c:crossAx val="67950104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no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1-44FB-42D3-B86F-6BD789093999}"/>
              </c:ext>
            </c:extLst>
          </c:dPt>
          <c:val>
            <c:numRef>
              <c:f>Datos!$AB$7:$AB$8</c:f>
              <c:numCache>
                <c:formatCode>0%</c:formatCode>
                <c:ptCount val="2"/>
                <c:pt idx="0">
                  <c:v>0.16</c:v>
                </c:pt>
                <c:pt idx="1">
                  <c:v>0</c:v>
                </c:pt>
              </c:numCache>
            </c:numRef>
          </c:val>
          <c:extLst>
            <c:ext xmlns:c16="http://schemas.microsoft.com/office/drawing/2014/chart" uri="{C3380CC4-5D6E-409C-BE32-E72D297353CC}">
              <c16:uniqueId val="{00000002-44FB-42D3-B86F-6BD789093999}"/>
            </c:ext>
          </c:extLst>
        </c:ser>
        <c:ser>
          <c:idx val="1"/>
          <c:order val="1"/>
          <c:spPr>
            <a:solidFill>
              <a:schemeClr val="accent2"/>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4-44FB-42D3-B86F-6BD789093999}"/>
              </c:ext>
            </c:extLst>
          </c:dPt>
          <c:dPt>
            <c:idx val="1"/>
            <c:invertIfNegative val="0"/>
            <c:bubble3D val="0"/>
            <c:spPr>
              <a:blipFill>
                <a:blip xmlns:r="http://schemas.openxmlformats.org/officeDocument/2006/relationships" r:embed="rId3"/>
                <a:stretch>
                  <a:fillRect/>
                </a:stretch>
              </a:blipFill>
              <a:ln>
                <a:noFill/>
              </a:ln>
              <a:effectLst/>
            </c:spPr>
            <c:extLst>
              <c:ext xmlns:c16="http://schemas.microsoft.com/office/drawing/2014/chart" uri="{C3380CC4-5D6E-409C-BE32-E72D297353CC}">
                <c16:uniqueId val="{00000006-44FB-42D3-B86F-6BD789093999}"/>
              </c:ext>
            </c:extLst>
          </c:dPt>
          <c:dLbls>
            <c:dLbl>
              <c:idx val="1"/>
              <c:layout>
                <c:manualLayout>
                  <c:x val="0.05"/>
                  <c:y val="-0.1111111111111111"/>
                </c:manualLayout>
              </c:layout>
              <c:tx>
                <c:strRef>
                  <c:f>Datos!$AB$5</c:f>
                  <c:strCache>
                    <c:ptCount val="1"/>
                    <c:pt idx="0">
                      <c:v>#¡DIV/0!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{3AE37CEF-DA4E-4066-B206-5CCE6418E05E}</c15:txfldGUID>
                      <c15:f>Datos!$AB$5</c15:f>
                      <c15:dlblFieldTableCache>
                        <c:ptCount val="1"/>
                        <c:pt idx="0">
                          <c:v>#¡DIV/0!</c:v>
                        </c:pt>
                      </c15:dlblFieldTableCache>
                    </c15:dlblFTEntry>
                  </c15:dlblFieldTable>
                  <c15:showDataLabelsRange val="0"/>
                </c:ext>
                <c:ext xmlns:c16="http://schemas.microsoft.com/office/drawing/2014/chart" uri="{C3380CC4-5D6E-409C-BE32-E72D297353CC}">
                  <c16:uniqueId val="{00000006-44FB-42D3-B86F-6BD789093999}"/>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0"/>
              </c:ext>
            </c:extLst>
          </c:dLbls>
          <c:val>
            <c:numRef>
              <c:f>Datos!$AC$7:$AC$8</c:f>
              <c:numCache>
                <c:formatCode>0%</c:formatCode>
                <c:ptCount val="2"/>
                <c:pt idx="0">
                  <c:v>0.02</c:v>
                </c:pt>
                <c:pt idx="1">
                  <c:v>0.01</c:v>
                </c:pt>
              </c:numCache>
            </c:numRef>
          </c:val>
          <c:extLst>
            <c:ext xmlns:c16="http://schemas.microsoft.com/office/drawing/2014/chart" uri="{C3380CC4-5D6E-409C-BE32-E72D297353CC}">
              <c16:uniqueId val="{00000007-44FB-42D3-B86F-6BD789093999}"/>
            </c:ext>
          </c:extLst>
        </c:ser>
        <c:ser>
          <c:idx val="2"/>
          <c:order val="2"/>
          <c:spPr>
            <a:solidFill>
              <a:schemeClr val="accent3"/>
            </a:solidFill>
            <a:ln>
              <a:noFill/>
            </a:ln>
            <a:effectLst/>
          </c:spPr>
          <c:invertIfNegative val="0"/>
          <c:dPt>
            <c:idx val="0"/>
            <c:invertIfNegative val="0"/>
            <c:bubble3D val="0"/>
            <c:spPr>
              <a:solidFill>
                <a:schemeClr val="accent6">
                  <a:lumMod val="20000"/>
                  <a:lumOff val="80000"/>
                </a:schemeClr>
              </a:solidFill>
              <a:ln>
                <a:noFill/>
              </a:ln>
              <a:effectLst/>
            </c:spPr>
            <c:extLst>
              <c:ext xmlns:c16="http://schemas.microsoft.com/office/drawing/2014/chart" uri="{C3380CC4-5D6E-409C-BE32-E72D297353CC}">
                <c16:uniqueId val="{00000009-44FB-42D3-B86F-6BD789093999}"/>
              </c:ext>
            </c:extLst>
          </c:dPt>
          <c:dPt>
            <c:idx val="1"/>
            <c:invertIfNegative val="0"/>
            <c:bubble3D val="0"/>
            <c:spPr>
              <a:noFill/>
              <a:ln>
                <a:noFill/>
              </a:ln>
              <a:effectLst/>
            </c:spPr>
            <c:extLst>
              <c:ext xmlns:c16="http://schemas.microsoft.com/office/drawing/2014/chart" uri="{C3380CC4-5D6E-409C-BE32-E72D297353CC}">
                <c16:uniqueId val="{0000000B-44FB-42D3-B86F-6BD789093999}"/>
              </c:ext>
            </c:extLst>
          </c:dPt>
          <c:val>
            <c:numRef>
              <c:f>Datos!$AD$7:$AD$8</c:f>
              <c:numCache>
                <c:formatCode>0%</c:formatCode>
                <c:ptCount val="2"/>
                <c:pt idx="0">
                  <c:v>0.02</c:v>
                </c:pt>
                <c:pt idx="1">
                  <c:v>0</c:v>
                </c:pt>
              </c:numCache>
            </c:numRef>
          </c:val>
          <c:extLst>
            <c:ext xmlns:c16="http://schemas.microsoft.com/office/drawing/2014/chart" uri="{C3380CC4-5D6E-409C-BE32-E72D297353CC}">
              <c16:uniqueId val="{0000000C-44FB-42D3-B86F-6BD789093999}"/>
            </c:ext>
          </c:extLst>
        </c:ser>
        <c:ser>
          <c:idx val="3"/>
          <c:order val="3"/>
          <c:spPr>
            <a:solidFill>
              <a:schemeClr val="accent6">
                <a:lumMod val="40000"/>
                <a:lumOff val="60000"/>
              </a:schemeClr>
            </a:solidFill>
            <a:ln>
              <a:noFill/>
            </a:ln>
            <a:effectLst/>
          </c:spPr>
          <c:invertIfNegative val="0"/>
          <c:val>
            <c:numRef>
              <c:f>Datos!$AE$7:$AE$8</c:f>
              <c:numCache>
                <c:formatCode>General</c:formatCode>
                <c:ptCount val="2"/>
                <c:pt idx="0" formatCode="0%">
                  <c:v>0.02</c:v>
                </c:pt>
              </c:numCache>
            </c:numRef>
          </c:val>
          <c:extLst>
            <c:ext xmlns:c16="http://schemas.microsoft.com/office/drawing/2014/chart" uri="{C3380CC4-5D6E-409C-BE32-E72D297353CC}">
              <c16:uniqueId val="{0000000D-44FB-42D3-B86F-6BD789093999}"/>
            </c:ext>
          </c:extLst>
        </c:ser>
        <c:ser>
          <c:idx val="4"/>
          <c:order val="4"/>
          <c:spPr>
            <a:solidFill>
              <a:schemeClr val="accent5"/>
            </a:solidFill>
            <a:ln>
              <a:noFill/>
            </a:ln>
            <a:effectLst/>
          </c:spPr>
          <c:invertIfNegative val="0"/>
          <c:dPt>
            <c:idx val="0"/>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F-44FB-42D3-B86F-6BD789093999}"/>
              </c:ext>
            </c:extLst>
          </c:dPt>
          <c:val>
            <c:numRef>
              <c:f>Datos!$AF$7:$AF$8</c:f>
              <c:numCache>
                <c:formatCode>General</c:formatCode>
                <c:ptCount val="2"/>
                <c:pt idx="0" formatCode="0%">
                  <c:v>0.02</c:v>
                </c:pt>
              </c:numCache>
            </c:numRef>
          </c:val>
          <c:extLst>
            <c:ext xmlns:c16="http://schemas.microsoft.com/office/drawing/2014/chart" uri="{C3380CC4-5D6E-409C-BE32-E72D297353CC}">
              <c16:uniqueId val="{00000010-44FB-42D3-B86F-6BD789093999}"/>
            </c:ext>
          </c:extLst>
        </c:ser>
        <c:ser>
          <c:idx val="5"/>
          <c:order val="5"/>
          <c:spPr>
            <a:solidFill>
              <a:schemeClr val="accent6">
                <a:lumMod val="75000"/>
              </a:schemeClr>
            </a:solidFill>
            <a:ln>
              <a:noFill/>
            </a:ln>
            <a:effectLst/>
          </c:spPr>
          <c:invertIfNegative val="0"/>
          <c:val>
            <c:numRef>
              <c:f>Datos!$AG$7:$AG$8</c:f>
              <c:numCache>
                <c:formatCode>General</c:formatCode>
                <c:ptCount val="2"/>
                <c:pt idx="0" formatCode="0%">
                  <c:v>0.03</c:v>
                </c:pt>
              </c:numCache>
            </c:numRef>
          </c:val>
          <c:extLst>
            <c:ext xmlns:c16="http://schemas.microsoft.com/office/drawing/2014/chart" uri="{C3380CC4-5D6E-409C-BE32-E72D297353CC}">
              <c16:uniqueId val="{00000011-44FB-42D3-B86F-6BD789093999}"/>
            </c:ext>
          </c:extLst>
        </c:ser>
        <c:ser>
          <c:idx val="6"/>
          <c:order val="6"/>
          <c:spPr>
            <a:solidFill>
              <a:schemeClr val="accent1">
                <a:lumMod val="60000"/>
              </a:schemeClr>
            </a:solidFill>
            <a:ln>
              <a:noFill/>
            </a:ln>
            <a:effectLst/>
          </c:spPr>
          <c:invertIfNegative val="0"/>
          <c:dPt>
            <c:idx val="0"/>
            <c:invertIfNegative val="0"/>
            <c:bubble3D val="0"/>
            <c:spPr>
              <a:solidFill>
                <a:schemeClr val="accent6">
                  <a:lumMod val="50000"/>
                </a:schemeClr>
              </a:solidFill>
              <a:ln>
                <a:noFill/>
              </a:ln>
              <a:effectLst/>
            </c:spPr>
            <c:extLst>
              <c:ext xmlns:c16="http://schemas.microsoft.com/office/drawing/2014/chart" uri="{C3380CC4-5D6E-409C-BE32-E72D297353CC}">
                <c16:uniqueId val="{00000013-44FB-42D3-B86F-6BD789093999}"/>
              </c:ext>
            </c:extLst>
          </c:dPt>
          <c:val>
            <c:numRef>
              <c:f>Datos!$AH$7:$AH$8</c:f>
              <c:numCache>
                <c:formatCode>General</c:formatCode>
                <c:ptCount val="2"/>
                <c:pt idx="0" formatCode="0%">
                  <c:v>0.03</c:v>
                </c:pt>
              </c:numCache>
            </c:numRef>
          </c:val>
          <c:extLst>
            <c:ext xmlns:c16="http://schemas.microsoft.com/office/drawing/2014/chart" uri="{C3380CC4-5D6E-409C-BE32-E72D297353CC}">
              <c16:uniqueId val="{00000014-44FB-42D3-B86F-6BD789093999}"/>
            </c:ext>
          </c:extLst>
        </c:ser>
        <c:dLbls>
          <c:showLegendKey val="0"/>
          <c:showVal val="0"/>
          <c:showCatName val="0"/>
          <c:showSerName val="0"/>
          <c:showPercent val="0"/>
          <c:showBubbleSize val="0"/>
        </c:dLbls>
        <c:gapWidth val="0"/>
        <c:overlap val="100"/>
        <c:axId val="679754216"/>
        <c:axId val="679759616"/>
      </c:barChart>
      <c:catAx>
        <c:axId val="679754216"/>
        <c:scaling>
          <c:orientation val="minMax"/>
        </c:scaling>
        <c:delete val="1"/>
        <c:axPos val="l"/>
        <c:majorTickMark val="none"/>
        <c:minorTickMark val="none"/>
        <c:tickLblPos val="nextTo"/>
        <c:crossAx val="679759616"/>
        <c:crosses val="autoZero"/>
        <c:auto val="1"/>
        <c:lblAlgn val="ctr"/>
        <c:lblOffset val="100"/>
        <c:noMultiLvlLbl val="0"/>
      </c:catAx>
      <c:valAx>
        <c:axId val="679759616"/>
        <c:scaling>
          <c:orientation val="minMax"/>
          <c:max val="0.30000000000000004"/>
        </c:scaling>
        <c:delete val="1"/>
        <c:axPos val="b"/>
        <c:numFmt formatCode="0%" sourceLinked="1"/>
        <c:majorTickMark val="none"/>
        <c:minorTickMark val="none"/>
        <c:tickLblPos val="nextTo"/>
        <c:crossAx val="67975421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6395854863874215E-2"/>
          <c:y val="0.20382144509835132"/>
          <c:w val="0.90087489063867021"/>
          <c:h val="0.35255552940169477"/>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1-9685-4565-B057-1FFA5D34AAC0}"/>
              </c:ext>
            </c:extLst>
          </c:dPt>
          <c:dPt>
            <c:idx val="1"/>
            <c:invertIfNegative val="0"/>
            <c:bubble3D val="0"/>
            <c:spPr>
              <a:noFill/>
              <a:ln>
                <a:noFill/>
              </a:ln>
              <a:effectLst/>
            </c:spPr>
            <c:extLst>
              <c:ext xmlns:c16="http://schemas.microsoft.com/office/drawing/2014/chart" uri="{C3380CC4-5D6E-409C-BE32-E72D297353CC}">
                <c16:uniqueId val="{00000003-9685-4565-B057-1FFA5D34AAC0}"/>
              </c:ext>
            </c:extLst>
          </c:dPt>
          <c:val>
            <c:numRef>
              <c:f>Datos!$AB$17:$AB$18</c:f>
              <c:numCache>
                <c:formatCode>0%</c:formatCode>
                <c:ptCount val="2"/>
                <c:pt idx="0">
                  <c:v>0.16</c:v>
                </c:pt>
                <c:pt idx="1">
                  <c:v>0</c:v>
                </c:pt>
              </c:numCache>
            </c:numRef>
          </c:val>
          <c:extLst>
            <c:ext xmlns:c16="http://schemas.microsoft.com/office/drawing/2014/chart" uri="{C3380CC4-5D6E-409C-BE32-E72D297353CC}">
              <c16:uniqueId val="{00000004-9685-4565-B057-1FFA5D34AAC0}"/>
            </c:ext>
          </c:extLst>
        </c:ser>
        <c:ser>
          <c:idx val="1"/>
          <c:order val="1"/>
          <c:spPr>
            <a:solidFill>
              <a:schemeClr val="accent2"/>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6-9685-4565-B057-1FFA5D34AAC0}"/>
              </c:ext>
            </c:extLst>
          </c:dPt>
          <c:dPt>
            <c:idx val="1"/>
            <c:invertIfNegative val="0"/>
            <c:bubble3D val="0"/>
            <c:spPr>
              <a:blipFill>
                <a:blip xmlns:r="http://schemas.openxmlformats.org/officeDocument/2006/relationships" r:embed="rId3"/>
                <a:stretch>
                  <a:fillRect/>
                </a:stretch>
              </a:blipFill>
              <a:ln>
                <a:noFill/>
              </a:ln>
              <a:effectLst/>
            </c:spPr>
            <c:extLst>
              <c:ext xmlns:c16="http://schemas.microsoft.com/office/drawing/2014/chart" uri="{C3380CC4-5D6E-409C-BE32-E72D297353CC}">
                <c16:uniqueId val="{00000008-9685-4565-B057-1FFA5D34AAC0}"/>
              </c:ext>
            </c:extLst>
          </c:dPt>
          <c:dLbls>
            <c:dLbl>
              <c:idx val="1"/>
              <c:layout>
                <c:manualLayout>
                  <c:x val="5.5555555555555552E-2"/>
                  <c:y val="-5.0925925925925923E-2"/>
                </c:manualLayout>
              </c:layout>
              <c:tx>
                <c:rich>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fld id="{971232D2-D075-4A55-A453-C62751785912}" type="CELLREF">
                      <a:rPr lang="en-US" sz="1000"/>
                      <a:pPr>
                        <a:defRPr b="1"/>
                      </a:pPr>
                      <a:t>[CELLREF]</a:t>
                    </a:fld>
                    <a:endParaRPr lang="es-CO"/>
                  </a:p>
                </c:rich>
              </c:tx>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dlblFieldTable>
                    <c15:dlblFTEntry>
                      <c15:txfldGUID>{971232D2-D075-4A55-A453-C62751785912}</c15:txfldGUID>
                      <c15:f>Datos!$AB$15</c15:f>
                      <c15:dlblFieldTableCache>
                        <c:ptCount val="1"/>
                        <c:pt idx="0">
                          <c:v>#¡DIV/0!</c:v>
                        </c:pt>
                      </c15:dlblFieldTableCache>
                    </c15:dlblFTEntry>
                  </c15:dlblFieldTable>
                  <c15:showDataLabelsRange val="0"/>
                </c:ext>
                <c:ext xmlns:c16="http://schemas.microsoft.com/office/drawing/2014/chart" uri="{C3380CC4-5D6E-409C-BE32-E72D297353CC}">
                  <c16:uniqueId val="{00000008-9685-4565-B057-1FFA5D34AAC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0"/>
              </c:ext>
            </c:extLst>
          </c:dLbls>
          <c:val>
            <c:numRef>
              <c:f>Datos!$AC$17:$AC$18</c:f>
              <c:numCache>
                <c:formatCode>0%</c:formatCode>
                <c:ptCount val="2"/>
                <c:pt idx="0">
                  <c:v>0.02</c:v>
                </c:pt>
                <c:pt idx="1">
                  <c:v>0.01</c:v>
                </c:pt>
              </c:numCache>
            </c:numRef>
          </c:val>
          <c:extLst>
            <c:ext xmlns:c16="http://schemas.microsoft.com/office/drawing/2014/chart" uri="{C3380CC4-5D6E-409C-BE32-E72D297353CC}">
              <c16:uniqueId val="{00000009-9685-4565-B057-1FFA5D34AAC0}"/>
            </c:ext>
          </c:extLst>
        </c:ser>
        <c:ser>
          <c:idx val="2"/>
          <c:order val="2"/>
          <c:spPr>
            <a:solidFill>
              <a:schemeClr val="accent3"/>
            </a:solidFill>
            <a:ln>
              <a:noFill/>
            </a:ln>
            <a:effectLst/>
          </c:spPr>
          <c:invertIfNegative val="0"/>
          <c:dPt>
            <c:idx val="0"/>
            <c:invertIfNegative val="0"/>
            <c:bubble3D val="0"/>
            <c:spPr>
              <a:solidFill>
                <a:schemeClr val="accent6">
                  <a:lumMod val="20000"/>
                  <a:lumOff val="80000"/>
                </a:schemeClr>
              </a:solidFill>
              <a:ln>
                <a:noFill/>
              </a:ln>
              <a:effectLst/>
            </c:spPr>
            <c:extLst>
              <c:ext xmlns:c16="http://schemas.microsoft.com/office/drawing/2014/chart" uri="{C3380CC4-5D6E-409C-BE32-E72D297353CC}">
                <c16:uniqueId val="{0000000B-9685-4565-B057-1FFA5D34AAC0}"/>
              </c:ext>
            </c:extLst>
          </c:dPt>
          <c:dPt>
            <c:idx val="1"/>
            <c:invertIfNegative val="0"/>
            <c:bubble3D val="0"/>
            <c:spPr>
              <a:noFill/>
              <a:ln>
                <a:noFill/>
              </a:ln>
              <a:effectLst/>
            </c:spPr>
            <c:extLst>
              <c:ext xmlns:c16="http://schemas.microsoft.com/office/drawing/2014/chart" uri="{C3380CC4-5D6E-409C-BE32-E72D297353CC}">
                <c16:uniqueId val="{0000000D-9685-4565-B057-1FFA5D34AAC0}"/>
              </c:ext>
            </c:extLst>
          </c:dPt>
          <c:val>
            <c:numRef>
              <c:f>Datos!$AD$17:$AD$18</c:f>
              <c:numCache>
                <c:formatCode>0%</c:formatCode>
                <c:ptCount val="2"/>
                <c:pt idx="0">
                  <c:v>0.02</c:v>
                </c:pt>
                <c:pt idx="1">
                  <c:v>0</c:v>
                </c:pt>
              </c:numCache>
            </c:numRef>
          </c:val>
          <c:extLst>
            <c:ext xmlns:c16="http://schemas.microsoft.com/office/drawing/2014/chart" uri="{C3380CC4-5D6E-409C-BE32-E72D297353CC}">
              <c16:uniqueId val="{0000000E-9685-4565-B057-1FFA5D34AAC0}"/>
            </c:ext>
          </c:extLst>
        </c:ser>
        <c:ser>
          <c:idx val="3"/>
          <c:order val="3"/>
          <c:spPr>
            <a:solidFill>
              <a:schemeClr val="accent4"/>
            </a:solidFill>
            <a:ln>
              <a:noFill/>
            </a:ln>
            <a:effectLst/>
          </c:spPr>
          <c:invertIfNegative val="0"/>
          <c:dPt>
            <c:idx val="0"/>
            <c:invertIfNegative val="0"/>
            <c:bubble3D val="0"/>
            <c:spPr>
              <a:solidFill>
                <a:schemeClr val="accent6">
                  <a:lumMod val="40000"/>
                  <a:lumOff val="60000"/>
                </a:schemeClr>
              </a:solidFill>
              <a:ln>
                <a:noFill/>
              </a:ln>
              <a:effectLst/>
            </c:spPr>
            <c:extLst>
              <c:ext xmlns:c16="http://schemas.microsoft.com/office/drawing/2014/chart" uri="{C3380CC4-5D6E-409C-BE32-E72D297353CC}">
                <c16:uniqueId val="{00000010-9685-4565-B057-1FFA5D34AAC0}"/>
              </c:ext>
            </c:extLst>
          </c:dPt>
          <c:val>
            <c:numRef>
              <c:f>Datos!$AE$17:$AE$18</c:f>
              <c:numCache>
                <c:formatCode>General</c:formatCode>
                <c:ptCount val="2"/>
                <c:pt idx="0" formatCode="0%">
                  <c:v>0.02</c:v>
                </c:pt>
              </c:numCache>
            </c:numRef>
          </c:val>
          <c:extLst>
            <c:ext xmlns:c16="http://schemas.microsoft.com/office/drawing/2014/chart" uri="{C3380CC4-5D6E-409C-BE32-E72D297353CC}">
              <c16:uniqueId val="{00000011-9685-4565-B057-1FFA5D34AAC0}"/>
            </c:ext>
          </c:extLst>
        </c:ser>
        <c:ser>
          <c:idx val="4"/>
          <c:order val="4"/>
          <c:spPr>
            <a:solidFill>
              <a:schemeClr val="accent6">
                <a:lumMod val="60000"/>
                <a:lumOff val="40000"/>
              </a:schemeClr>
            </a:solidFill>
            <a:ln>
              <a:noFill/>
            </a:ln>
            <a:effectLst/>
          </c:spPr>
          <c:invertIfNegative val="0"/>
          <c:val>
            <c:numRef>
              <c:f>Datos!$AF$17:$AF$18</c:f>
              <c:numCache>
                <c:formatCode>General</c:formatCode>
                <c:ptCount val="2"/>
                <c:pt idx="0" formatCode="0%">
                  <c:v>0.02</c:v>
                </c:pt>
              </c:numCache>
            </c:numRef>
          </c:val>
          <c:extLst>
            <c:ext xmlns:c16="http://schemas.microsoft.com/office/drawing/2014/chart" uri="{C3380CC4-5D6E-409C-BE32-E72D297353CC}">
              <c16:uniqueId val="{00000012-9685-4565-B057-1FFA5D34AAC0}"/>
            </c:ext>
          </c:extLst>
        </c:ser>
        <c:ser>
          <c:idx val="5"/>
          <c:order val="5"/>
          <c:spPr>
            <a:solidFill>
              <a:schemeClr val="accent6">
                <a:lumMod val="75000"/>
              </a:schemeClr>
            </a:solidFill>
            <a:ln>
              <a:noFill/>
            </a:ln>
            <a:effectLst/>
          </c:spPr>
          <c:invertIfNegative val="0"/>
          <c:val>
            <c:numRef>
              <c:f>Datos!$AG$17:$AG$18</c:f>
              <c:numCache>
                <c:formatCode>General</c:formatCode>
                <c:ptCount val="2"/>
                <c:pt idx="0" formatCode="0%">
                  <c:v>0.03</c:v>
                </c:pt>
              </c:numCache>
            </c:numRef>
          </c:val>
          <c:extLst>
            <c:ext xmlns:c16="http://schemas.microsoft.com/office/drawing/2014/chart" uri="{C3380CC4-5D6E-409C-BE32-E72D297353CC}">
              <c16:uniqueId val="{00000013-9685-4565-B057-1FFA5D34AAC0}"/>
            </c:ext>
          </c:extLst>
        </c:ser>
        <c:ser>
          <c:idx val="6"/>
          <c:order val="6"/>
          <c:spPr>
            <a:solidFill>
              <a:schemeClr val="accent6">
                <a:lumMod val="50000"/>
              </a:schemeClr>
            </a:solidFill>
            <a:ln>
              <a:noFill/>
            </a:ln>
            <a:effectLst/>
          </c:spPr>
          <c:invertIfNegative val="0"/>
          <c:val>
            <c:numRef>
              <c:f>Datos!$AH$17:$AH$18</c:f>
              <c:numCache>
                <c:formatCode>General</c:formatCode>
                <c:ptCount val="2"/>
                <c:pt idx="0" formatCode="0%">
                  <c:v>0.03</c:v>
                </c:pt>
              </c:numCache>
            </c:numRef>
          </c:val>
          <c:extLst>
            <c:ext xmlns:c16="http://schemas.microsoft.com/office/drawing/2014/chart" uri="{C3380CC4-5D6E-409C-BE32-E72D297353CC}">
              <c16:uniqueId val="{00000014-9685-4565-B057-1FFA5D34AAC0}"/>
            </c:ext>
          </c:extLst>
        </c:ser>
        <c:dLbls>
          <c:showLegendKey val="0"/>
          <c:showVal val="0"/>
          <c:showCatName val="0"/>
          <c:showSerName val="0"/>
          <c:showPercent val="0"/>
          <c:showBubbleSize val="0"/>
        </c:dLbls>
        <c:gapWidth val="0"/>
        <c:overlap val="100"/>
        <c:axId val="680231384"/>
        <c:axId val="680232464"/>
      </c:barChart>
      <c:catAx>
        <c:axId val="680231384"/>
        <c:scaling>
          <c:orientation val="minMax"/>
        </c:scaling>
        <c:delete val="1"/>
        <c:axPos val="l"/>
        <c:majorTickMark val="none"/>
        <c:minorTickMark val="none"/>
        <c:tickLblPos val="nextTo"/>
        <c:crossAx val="680232464"/>
        <c:crosses val="autoZero"/>
        <c:auto val="1"/>
        <c:lblAlgn val="ctr"/>
        <c:lblOffset val="100"/>
        <c:noMultiLvlLbl val="0"/>
      </c:catAx>
      <c:valAx>
        <c:axId val="680232464"/>
        <c:scaling>
          <c:orientation val="minMax"/>
          <c:max val="0.30000000000000004"/>
        </c:scaling>
        <c:delete val="1"/>
        <c:axPos val="b"/>
        <c:numFmt formatCode="0%" sourceLinked="1"/>
        <c:majorTickMark val="none"/>
        <c:minorTickMark val="none"/>
        <c:tickLblPos val="nextTo"/>
        <c:crossAx val="68023138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2506999125109362E-2"/>
          <c:y val="0.25136979499184225"/>
          <c:w val="0.8945415573053368"/>
          <c:h val="0.42217493083634822"/>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7-D364-4C08-AE59-370A30F2D0BF}"/>
              </c:ext>
            </c:extLst>
          </c:dPt>
          <c:dPt>
            <c:idx val="1"/>
            <c:invertIfNegative val="0"/>
            <c:bubble3D val="0"/>
            <c:spPr>
              <a:noFill/>
              <a:ln>
                <a:noFill/>
              </a:ln>
              <a:effectLst/>
            </c:spPr>
            <c:extLst>
              <c:ext xmlns:c16="http://schemas.microsoft.com/office/drawing/2014/chart" uri="{C3380CC4-5D6E-409C-BE32-E72D297353CC}">
                <c16:uniqueId val="{00000009-D364-4C08-AE59-370A30F2D0BF}"/>
              </c:ext>
            </c:extLst>
          </c:dPt>
          <c:val>
            <c:numRef>
              <c:f>Datos!$M$31:$M$32</c:f>
              <c:numCache>
                <c:formatCode>0%</c:formatCode>
                <c:ptCount val="2"/>
                <c:pt idx="0">
                  <c:v>0.45</c:v>
                </c:pt>
                <c:pt idx="1">
                  <c:v>0</c:v>
                </c:pt>
              </c:numCache>
            </c:numRef>
          </c:val>
          <c:extLst>
            <c:ext xmlns:c16="http://schemas.microsoft.com/office/drawing/2014/chart" uri="{C3380CC4-5D6E-409C-BE32-E72D297353CC}">
              <c16:uniqueId val="{00000000-D364-4C08-AE59-370A30F2D0BF}"/>
            </c:ext>
          </c:extLst>
        </c:ser>
        <c:ser>
          <c:idx val="1"/>
          <c:order val="1"/>
          <c:spPr>
            <a:solidFill>
              <a:srgbClr val="C00000"/>
            </a:solidFill>
            <a:ln>
              <a:noFill/>
            </a:ln>
            <a:effectLst/>
          </c:spPr>
          <c:invertIfNegative val="0"/>
          <c:dPt>
            <c:idx val="1"/>
            <c:invertIfNegative val="0"/>
            <c:bubble3D val="0"/>
            <c:spPr>
              <a:blipFill>
                <a:blip xmlns:r="http://schemas.openxmlformats.org/officeDocument/2006/relationships" r:embed="rId3"/>
                <a:stretch>
                  <a:fillRect/>
                </a:stretch>
              </a:blipFill>
              <a:ln>
                <a:noFill/>
              </a:ln>
              <a:effectLst/>
            </c:spPr>
            <c:extLst>
              <c:ext xmlns:c16="http://schemas.microsoft.com/office/drawing/2014/chart" uri="{C3380CC4-5D6E-409C-BE32-E72D297353CC}">
                <c16:uniqueId val="{0000000A-D364-4C08-AE59-370A30F2D0BF}"/>
              </c:ext>
            </c:extLst>
          </c:dPt>
          <c:dLbls>
            <c:dLbl>
              <c:idx val="0"/>
              <c:delete val="1"/>
              <c:extLst>
                <c:ext xmlns:c15="http://schemas.microsoft.com/office/drawing/2012/chart" uri="{CE6537A1-D6FC-4f65-9D91-7224C49458BB}"/>
                <c:ext xmlns:c16="http://schemas.microsoft.com/office/drawing/2014/chart" uri="{C3380CC4-5D6E-409C-BE32-E72D297353CC}">
                  <c16:uniqueId val="{0000000B-D364-4C08-AE59-370A30F2D0BF}"/>
                </c:ext>
              </c:extLst>
            </c:dLbl>
            <c:dLbl>
              <c:idx val="1"/>
              <c:layout>
                <c:manualLayout>
                  <c:x val="4.7222222222222221E-2"/>
                  <c:y val="-4.1666666666666685E-2"/>
                </c:manualLayout>
              </c:layout>
              <c:tx>
                <c:strRef>
                  <c:f>Datos!$M$29</c:f>
                  <c:strCache>
                    <c:ptCount val="1"/>
                    <c:pt idx="0">
                      <c:v>#¡DIV/0!</c:v>
                    </c:pt>
                  </c:strCache>
                </c:strRef>
              </c:tx>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dlblFieldTable>
                    <c15:dlblFTEntry>
                      <c15:txfldGUID>{9221AE80-2013-4389-A82D-4989A3DE0770}</c15:txfldGUID>
                      <c15:f>Datos!$M$29</c15:f>
                      <c15:dlblFieldTableCache>
                        <c:ptCount val="1"/>
                        <c:pt idx="0">
                          <c:v>#¡DIV/0!</c:v>
                        </c:pt>
                      </c15:dlblFieldTableCache>
                    </c15:dlblFTEntry>
                  </c15:dlblFieldTable>
                  <c15:showDataLabelsRange val="0"/>
                </c:ext>
                <c:ext xmlns:c16="http://schemas.microsoft.com/office/drawing/2014/chart" uri="{C3380CC4-5D6E-409C-BE32-E72D297353CC}">
                  <c16:uniqueId val="{0000000A-D364-4C08-AE59-370A30F2D0B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Datos!$N$31:$N$32</c:f>
              <c:numCache>
                <c:formatCode>0%</c:formatCode>
                <c:ptCount val="2"/>
                <c:pt idx="0">
                  <c:v>0.05</c:v>
                </c:pt>
                <c:pt idx="1">
                  <c:v>0.02</c:v>
                </c:pt>
              </c:numCache>
            </c:numRef>
          </c:val>
          <c:extLst>
            <c:ext xmlns:c16="http://schemas.microsoft.com/office/drawing/2014/chart" uri="{C3380CC4-5D6E-409C-BE32-E72D297353CC}">
              <c16:uniqueId val="{00000001-D364-4C08-AE59-370A30F2D0BF}"/>
            </c:ext>
          </c:extLst>
        </c:ser>
        <c:ser>
          <c:idx val="3"/>
          <c:order val="2"/>
          <c:spPr>
            <a:solidFill>
              <a:schemeClr val="accent6">
                <a:lumMod val="40000"/>
                <a:lumOff val="60000"/>
              </a:schemeClr>
            </a:solidFill>
            <a:ln>
              <a:noFill/>
            </a:ln>
            <a:effectLst/>
          </c:spPr>
          <c:invertIfNegative val="0"/>
          <c:val>
            <c:numRef>
              <c:f>Datos!$P$31:$P$32</c:f>
              <c:numCache>
                <c:formatCode>General</c:formatCode>
                <c:ptCount val="2"/>
                <c:pt idx="0" formatCode="0%">
                  <c:v>0.1</c:v>
                </c:pt>
              </c:numCache>
            </c:numRef>
          </c:val>
          <c:extLst>
            <c:ext xmlns:c16="http://schemas.microsoft.com/office/drawing/2014/chart" uri="{C3380CC4-5D6E-409C-BE32-E72D297353CC}">
              <c16:uniqueId val="{00000003-D364-4C08-AE59-370A30F2D0BF}"/>
            </c:ext>
          </c:extLst>
        </c:ser>
        <c:ser>
          <c:idx val="4"/>
          <c:order val="3"/>
          <c:spPr>
            <a:solidFill>
              <a:schemeClr val="accent6">
                <a:lumMod val="60000"/>
                <a:lumOff val="40000"/>
              </a:schemeClr>
            </a:solidFill>
            <a:ln>
              <a:noFill/>
            </a:ln>
            <a:effectLst/>
          </c:spPr>
          <c:invertIfNegative val="0"/>
          <c:val>
            <c:numRef>
              <c:f>Datos!$Q$31:$Q$32</c:f>
              <c:numCache>
                <c:formatCode>General</c:formatCode>
                <c:ptCount val="2"/>
                <c:pt idx="0" formatCode="0%">
                  <c:v>0.1</c:v>
                </c:pt>
              </c:numCache>
            </c:numRef>
          </c:val>
          <c:extLst>
            <c:ext xmlns:c16="http://schemas.microsoft.com/office/drawing/2014/chart" uri="{C3380CC4-5D6E-409C-BE32-E72D297353CC}">
              <c16:uniqueId val="{00000004-D364-4C08-AE59-370A30F2D0BF}"/>
            </c:ext>
          </c:extLst>
        </c:ser>
        <c:ser>
          <c:idx val="5"/>
          <c:order val="4"/>
          <c:spPr>
            <a:solidFill>
              <a:schemeClr val="accent6">
                <a:lumMod val="75000"/>
              </a:schemeClr>
            </a:solidFill>
            <a:ln>
              <a:noFill/>
            </a:ln>
            <a:effectLst/>
          </c:spPr>
          <c:invertIfNegative val="0"/>
          <c:val>
            <c:numRef>
              <c:f>Datos!$R$31:$R$32</c:f>
              <c:numCache>
                <c:formatCode>General</c:formatCode>
                <c:ptCount val="2"/>
                <c:pt idx="0" formatCode="0%">
                  <c:v>0.1</c:v>
                </c:pt>
              </c:numCache>
            </c:numRef>
          </c:val>
          <c:extLst>
            <c:ext xmlns:c16="http://schemas.microsoft.com/office/drawing/2014/chart" uri="{C3380CC4-5D6E-409C-BE32-E72D297353CC}">
              <c16:uniqueId val="{00000005-D364-4C08-AE59-370A30F2D0BF}"/>
            </c:ext>
          </c:extLst>
        </c:ser>
        <c:ser>
          <c:idx val="6"/>
          <c:order val="5"/>
          <c:spPr>
            <a:solidFill>
              <a:schemeClr val="accent6">
                <a:lumMod val="50000"/>
              </a:schemeClr>
            </a:solidFill>
            <a:ln>
              <a:noFill/>
            </a:ln>
            <a:effectLst/>
          </c:spPr>
          <c:invertIfNegative val="0"/>
          <c:val>
            <c:numRef>
              <c:f>Datos!$S$31:$S$32</c:f>
              <c:numCache>
                <c:formatCode>General</c:formatCode>
                <c:ptCount val="2"/>
                <c:pt idx="0" formatCode="0%">
                  <c:v>0.08</c:v>
                </c:pt>
              </c:numCache>
            </c:numRef>
          </c:val>
          <c:extLst>
            <c:ext xmlns:c16="http://schemas.microsoft.com/office/drawing/2014/chart" uri="{C3380CC4-5D6E-409C-BE32-E72D297353CC}">
              <c16:uniqueId val="{00000006-D364-4C08-AE59-370A30F2D0BF}"/>
            </c:ext>
          </c:extLst>
        </c:ser>
        <c:dLbls>
          <c:showLegendKey val="0"/>
          <c:showVal val="0"/>
          <c:showCatName val="0"/>
          <c:showSerName val="0"/>
          <c:showPercent val="0"/>
          <c:showBubbleSize val="0"/>
        </c:dLbls>
        <c:gapWidth val="0"/>
        <c:overlap val="100"/>
        <c:axId val="745352272"/>
        <c:axId val="745358392"/>
      </c:barChart>
      <c:catAx>
        <c:axId val="745352272"/>
        <c:scaling>
          <c:orientation val="minMax"/>
        </c:scaling>
        <c:delete val="1"/>
        <c:axPos val="l"/>
        <c:majorTickMark val="none"/>
        <c:minorTickMark val="none"/>
        <c:tickLblPos val="nextTo"/>
        <c:crossAx val="745358392"/>
        <c:crosses val="autoZero"/>
        <c:auto val="1"/>
        <c:lblAlgn val="ctr"/>
        <c:lblOffset val="100"/>
        <c:noMultiLvlLbl val="0"/>
      </c:catAx>
      <c:valAx>
        <c:axId val="745358392"/>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45352272"/>
        <c:crosses val="autoZero"/>
        <c:crossBetween val="between"/>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6395916928294409E-2"/>
          <c:y val="0.20382179234785586"/>
          <c:w val="0.90087489063867021"/>
          <c:h val="0.35255552940169477"/>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7-399A-46A3-9671-64D452752B0E}"/>
              </c:ext>
            </c:extLst>
          </c:dPt>
          <c:dPt>
            <c:idx val="1"/>
            <c:invertIfNegative val="0"/>
            <c:bubble3D val="0"/>
            <c:spPr>
              <a:noFill/>
              <a:ln>
                <a:noFill/>
              </a:ln>
              <a:effectLst/>
            </c:spPr>
            <c:extLst>
              <c:ext xmlns:c16="http://schemas.microsoft.com/office/drawing/2014/chart" uri="{C3380CC4-5D6E-409C-BE32-E72D297353CC}">
                <c16:uniqueId val="{0000000C-399A-46A3-9671-64D452752B0E}"/>
              </c:ext>
            </c:extLst>
          </c:dPt>
          <c:val>
            <c:numRef>
              <c:f>Datos!$AB$17:$AB$18</c:f>
              <c:numCache>
                <c:formatCode>0%</c:formatCode>
                <c:ptCount val="2"/>
                <c:pt idx="0">
                  <c:v>0.16</c:v>
                </c:pt>
                <c:pt idx="1">
                  <c:v>0</c:v>
                </c:pt>
              </c:numCache>
            </c:numRef>
          </c:val>
          <c:extLst>
            <c:ext xmlns:c16="http://schemas.microsoft.com/office/drawing/2014/chart" uri="{C3380CC4-5D6E-409C-BE32-E72D297353CC}">
              <c16:uniqueId val="{00000000-399A-46A3-9671-64D452752B0E}"/>
            </c:ext>
          </c:extLst>
        </c:ser>
        <c:ser>
          <c:idx val="1"/>
          <c:order val="1"/>
          <c:spPr>
            <a:solidFill>
              <a:schemeClr val="accent2"/>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8-399A-46A3-9671-64D452752B0E}"/>
              </c:ext>
            </c:extLst>
          </c:dPt>
          <c:dPt>
            <c:idx val="1"/>
            <c:invertIfNegative val="0"/>
            <c:bubble3D val="0"/>
            <c:spPr>
              <a:blipFill>
                <a:blip xmlns:r="http://schemas.openxmlformats.org/officeDocument/2006/relationships" r:embed="rId3"/>
                <a:stretch>
                  <a:fillRect/>
                </a:stretch>
              </a:blipFill>
              <a:ln>
                <a:noFill/>
              </a:ln>
              <a:effectLst/>
            </c:spPr>
            <c:extLst>
              <c:ext xmlns:c16="http://schemas.microsoft.com/office/drawing/2014/chart" uri="{C3380CC4-5D6E-409C-BE32-E72D297353CC}">
                <c16:uniqueId val="{0000000E-399A-46A3-9671-64D452752B0E}"/>
              </c:ext>
            </c:extLst>
          </c:dPt>
          <c:dLbls>
            <c:dLbl>
              <c:idx val="1"/>
              <c:layout>
                <c:manualLayout>
                  <c:x val="5.5555555555555552E-2"/>
                  <c:y val="-5.0925925925925923E-2"/>
                </c:manualLayout>
              </c:layout>
              <c:tx>
                <c:strRef>
                  <c:f>Datos!$AB$15</c:f>
                  <c:strCache>
                    <c:ptCount val="1"/>
                    <c:pt idx="0">
                      <c:v>#¡DIV/0!</c:v>
                    </c:pt>
                  </c:strCache>
                </c:strRef>
              </c:tx>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dlblFieldTable>
                    <c15:dlblFTEntry>
                      <c15:txfldGUID>{61AF0EF8-C309-4A56-9F71-C0BB963734A2}</c15:txfldGUID>
                      <c15:f>Datos!$AB$15</c15:f>
                      <c15:dlblFieldTableCache>
                        <c:ptCount val="1"/>
                        <c:pt idx="0">
                          <c:v>#¡DIV/0!</c:v>
                        </c:pt>
                      </c15:dlblFieldTableCache>
                    </c15:dlblFTEntry>
                  </c15:dlblFieldTable>
                  <c15:showDataLabelsRange val="0"/>
                </c:ext>
                <c:ext xmlns:c16="http://schemas.microsoft.com/office/drawing/2014/chart" uri="{C3380CC4-5D6E-409C-BE32-E72D297353CC}">
                  <c16:uniqueId val="{0000000E-399A-46A3-9671-64D452752B0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0"/>
              </c:ext>
            </c:extLst>
          </c:dLbls>
          <c:val>
            <c:numRef>
              <c:f>Datos!$AC$17:$AC$18</c:f>
              <c:numCache>
                <c:formatCode>0%</c:formatCode>
                <c:ptCount val="2"/>
                <c:pt idx="0">
                  <c:v>0.02</c:v>
                </c:pt>
                <c:pt idx="1">
                  <c:v>0.01</c:v>
                </c:pt>
              </c:numCache>
            </c:numRef>
          </c:val>
          <c:extLst>
            <c:ext xmlns:c16="http://schemas.microsoft.com/office/drawing/2014/chart" uri="{C3380CC4-5D6E-409C-BE32-E72D297353CC}">
              <c16:uniqueId val="{00000001-399A-46A3-9671-64D452752B0E}"/>
            </c:ext>
          </c:extLst>
        </c:ser>
        <c:ser>
          <c:idx val="2"/>
          <c:order val="2"/>
          <c:spPr>
            <a:solidFill>
              <a:schemeClr val="accent3"/>
            </a:solidFill>
            <a:ln>
              <a:noFill/>
            </a:ln>
            <a:effectLst/>
          </c:spPr>
          <c:invertIfNegative val="0"/>
          <c:dPt>
            <c:idx val="0"/>
            <c:invertIfNegative val="0"/>
            <c:bubble3D val="0"/>
            <c:spPr>
              <a:solidFill>
                <a:schemeClr val="accent6">
                  <a:lumMod val="20000"/>
                  <a:lumOff val="80000"/>
                </a:schemeClr>
              </a:solidFill>
              <a:ln>
                <a:noFill/>
              </a:ln>
              <a:effectLst/>
            </c:spPr>
            <c:extLst>
              <c:ext xmlns:c16="http://schemas.microsoft.com/office/drawing/2014/chart" uri="{C3380CC4-5D6E-409C-BE32-E72D297353CC}">
                <c16:uniqueId val="{00000009-399A-46A3-9671-64D452752B0E}"/>
              </c:ext>
            </c:extLst>
          </c:dPt>
          <c:dPt>
            <c:idx val="1"/>
            <c:invertIfNegative val="0"/>
            <c:bubble3D val="0"/>
            <c:spPr>
              <a:noFill/>
              <a:ln>
                <a:noFill/>
              </a:ln>
              <a:effectLst/>
            </c:spPr>
            <c:extLst>
              <c:ext xmlns:c16="http://schemas.microsoft.com/office/drawing/2014/chart" uri="{C3380CC4-5D6E-409C-BE32-E72D297353CC}">
                <c16:uniqueId val="{0000000B-399A-46A3-9671-64D452752B0E}"/>
              </c:ext>
            </c:extLst>
          </c:dPt>
          <c:val>
            <c:numRef>
              <c:f>Datos!$AD$17:$AD$18</c:f>
              <c:numCache>
                <c:formatCode>0%</c:formatCode>
                <c:ptCount val="2"/>
                <c:pt idx="0">
                  <c:v>0.02</c:v>
                </c:pt>
                <c:pt idx="1">
                  <c:v>0</c:v>
                </c:pt>
              </c:numCache>
            </c:numRef>
          </c:val>
          <c:extLst>
            <c:ext xmlns:c16="http://schemas.microsoft.com/office/drawing/2014/chart" uri="{C3380CC4-5D6E-409C-BE32-E72D297353CC}">
              <c16:uniqueId val="{00000002-399A-46A3-9671-64D452752B0E}"/>
            </c:ext>
          </c:extLst>
        </c:ser>
        <c:ser>
          <c:idx val="3"/>
          <c:order val="3"/>
          <c:spPr>
            <a:solidFill>
              <a:schemeClr val="accent4"/>
            </a:solidFill>
            <a:ln>
              <a:noFill/>
            </a:ln>
            <a:effectLst/>
          </c:spPr>
          <c:invertIfNegative val="0"/>
          <c:dPt>
            <c:idx val="0"/>
            <c:invertIfNegative val="0"/>
            <c:bubble3D val="0"/>
            <c:spPr>
              <a:solidFill>
                <a:schemeClr val="accent6">
                  <a:lumMod val="40000"/>
                  <a:lumOff val="60000"/>
                </a:schemeClr>
              </a:solidFill>
              <a:ln>
                <a:noFill/>
              </a:ln>
              <a:effectLst/>
            </c:spPr>
            <c:extLst>
              <c:ext xmlns:c16="http://schemas.microsoft.com/office/drawing/2014/chart" uri="{C3380CC4-5D6E-409C-BE32-E72D297353CC}">
                <c16:uniqueId val="{0000000A-399A-46A3-9671-64D452752B0E}"/>
              </c:ext>
            </c:extLst>
          </c:dPt>
          <c:val>
            <c:numRef>
              <c:f>Datos!$AE$17:$AE$18</c:f>
              <c:numCache>
                <c:formatCode>General</c:formatCode>
                <c:ptCount val="2"/>
                <c:pt idx="0" formatCode="0%">
                  <c:v>0.02</c:v>
                </c:pt>
              </c:numCache>
            </c:numRef>
          </c:val>
          <c:extLst>
            <c:ext xmlns:c16="http://schemas.microsoft.com/office/drawing/2014/chart" uri="{C3380CC4-5D6E-409C-BE32-E72D297353CC}">
              <c16:uniqueId val="{00000003-399A-46A3-9671-64D452752B0E}"/>
            </c:ext>
          </c:extLst>
        </c:ser>
        <c:ser>
          <c:idx val="4"/>
          <c:order val="4"/>
          <c:spPr>
            <a:solidFill>
              <a:schemeClr val="accent6">
                <a:lumMod val="60000"/>
                <a:lumOff val="40000"/>
              </a:schemeClr>
            </a:solidFill>
            <a:ln>
              <a:noFill/>
            </a:ln>
            <a:effectLst/>
          </c:spPr>
          <c:invertIfNegative val="0"/>
          <c:val>
            <c:numRef>
              <c:f>Datos!$AF$17:$AF$18</c:f>
              <c:numCache>
                <c:formatCode>General</c:formatCode>
                <c:ptCount val="2"/>
                <c:pt idx="0" formatCode="0%">
                  <c:v>0.02</c:v>
                </c:pt>
              </c:numCache>
            </c:numRef>
          </c:val>
          <c:extLst>
            <c:ext xmlns:c16="http://schemas.microsoft.com/office/drawing/2014/chart" uri="{C3380CC4-5D6E-409C-BE32-E72D297353CC}">
              <c16:uniqueId val="{00000004-399A-46A3-9671-64D452752B0E}"/>
            </c:ext>
          </c:extLst>
        </c:ser>
        <c:ser>
          <c:idx val="5"/>
          <c:order val="5"/>
          <c:spPr>
            <a:solidFill>
              <a:schemeClr val="accent6">
                <a:lumMod val="75000"/>
              </a:schemeClr>
            </a:solidFill>
            <a:ln>
              <a:noFill/>
            </a:ln>
            <a:effectLst/>
          </c:spPr>
          <c:invertIfNegative val="0"/>
          <c:val>
            <c:numRef>
              <c:f>Datos!$AG$17:$AG$18</c:f>
              <c:numCache>
                <c:formatCode>General</c:formatCode>
                <c:ptCount val="2"/>
                <c:pt idx="0" formatCode="0%">
                  <c:v>0.03</c:v>
                </c:pt>
              </c:numCache>
            </c:numRef>
          </c:val>
          <c:extLst>
            <c:ext xmlns:c16="http://schemas.microsoft.com/office/drawing/2014/chart" uri="{C3380CC4-5D6E-409C-BE32-E72D297353CC}">
              <c16:uniqueId val="{00000005-399A-46A3-9671-64D452752B0E}"/>
            </c:ext>
          </c:extLst>
        </c:ser>
        <c:ser>
          <c:idx val="6"/>
          <c:order val="6"/>
          <c:spPr>
            <a:solidFill>
              <a:schemeClr val="accent6">
                <a:lumMod val="50000"/>
              </a:schemeClr>
            </a:solidFill>
            <a:ln>
              <a:noFill/>
            </a:ln>
            <a:effectLst/>
          </c:spPr>
          <c:invertIfNegative val="0"/>
          <c:val>
            <c:numRef>
              <c:f>Datos!$AH$17:$AH$18</c:f>
              <c:numCache>
                <c:formatCode>General</c:formatCode>
                <c:ptCount val="2"/>
                <c:pt idx="0" formatCode="0%">
                  <c:v>0.03</c:v>
                </c:pt>
              </c:numCache>
            </c:numRef>
          </c:val>
          <c:extLst>
            <c:ext xmlns:c16="http://schemas.microsoft.com/office/drawing/2014/chart" uri="{C3380CC4-5D6E-409C-BE32-E72D297353CC}">
              <c16:uniqueId val="{00000006-399A-46A3-9671-64D452752B0E}"/>
            </c:ext>
          </c:extLst>
        </c:ser>
        <c:dLbls>
          <c:showLegendKey val="0"/>
          <c:showVal val="0"/>
          <c:showCatName val="0"/>
          <c:showSerName val="0"/>
          <c:showPercent val="0"/>
          <c:showBubbleSize val="0"/>
        </c:dLbls>
        <c:gapWidth val="0"/>
        <c:overlap val="100"/>
        <c:axId val="680231384"/>
        <c:axId val="680232464"/>
      </c:barChart>
      <c:catAx>
        <c:axId val="680231384"/>
        <c:scaling>
          <c:orientation val="minMax"/>
        </c:scaling>
        <c:delete val="1"/>
        <c:axPos val="l"/>
        <c:majorTickMark val="none"/>
        <c:minorTickMark val="none"/>
        <c:tickLblPos val="nextTo"/>
        <c:crossAx val="680232464"/>
        <c:crosses val="autoZero"/>
        <c:auto val="1"/>
        <c:lblAlgn val="ctr"/>
        <c:lblOffset val="100"/>
        <c:noMultiLvlLbl val="0"/>
      </c:catAx>
      <c:valAx>
        <c:axId val="680232464"/>
        <c:scaling>
          <c:orientation val="minMax"/>
          <c:max val="0.30000000000000004"/>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8023138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9-DBB8-4F23-B53A-C9E671528F4C}"/>
              </c:ext>
            </c:extLst>
          </c:dPt>
          <c:dPt>
            <c:idx val="1"/>
            <c:invertIfNegative val="0"/>
            <c:bubble3D val="0"/>
            <c:spPr>
              <a:noFill/>
              <a:ln>
                <a:noFill/>
              </a:ln>
              <a:effectLst/>
            </c:spPr>
            <c:extLst>
              <c:ext xmlns:c16="http://schemas.microsoft.com/office/drawing/2014/chart" uri="{C3380CC4-5D6E-409C-BE32-E72D297353CC}">
                <c16:uniqueId val="{00000007-DBB8-4F23-B53A-C9E671528F4C}"/>
              </c:ext>
            </c:extLst>
          </c:dPt>
          <c:val>
            <c:numRef>
              <c:f>Datos!$AB$24:$AB$25</c:f>
              <c:numCache>
                <c:formatCode>0%</c:formatCode>
                <c:ptCount val="2"/>
                <c:pt idx="0">
                  <c:v>0.16</c:v>
                </c:pt>
                <c:pt idx="1">
                  <c:v>0</c:v>
                </c:pt>
              </c:numCache>
            </c:numRef>
          </c:val>
          <c:extLst>
            <c:ext xmlns:c16="http://schemas.microsoft.com/office/drawing/2014/chart" uri="{C3380CC4-5D6E-409C-BE32-E72D297353CC}">
              <c16:uniqueId val="{00000000-DBB8-4F23-B53A-C9E671528F4C}"/>
            </c:ext>
          </c:extLst>
        </c:ser>
        <c:ser>
          <c:idx val="1"/>
          <c:order val="1"/>
          <c:spPr>
            <a:solidFill>
              <a:schemeClr val="accent2"/>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A-DBB8-4F23-B53A-C9E671528F4C}"/>
              </c:ext>
            </c:extLst>
          </c:dPt>
          <c:dPt>
            <c:idx val="1"/>
            <c:invertIfNegative val="0"/>
            <c:bubble3D val="0"/>
            <c:spPr>
              <a:blipFill>
                <a:blip xmlns:r="http://schemas.openxmlformats.org/officeDocument/2006/relationships" r:embed="rId3"/>
                <a:stretch>
                  <a:fillRect/>
                </a:stretch>
              </a:blipFill>
              <a:ln>
                <a:noFill/>
              </a:ln>
              <a:effectLst/>
            </c:spPr>
            <c:extLst>
              <c:ext xmlns:c16="http://schemas.microsoft.com/office/drawing/2014/chart" uri="{C3380CC4-5D6E-409C-BE32-E72D297353CC}">
                <c16:uniqueId val="{0000000F-DBB8-4F23-B53A-C9E671528F4C}"/>
              </c:ext>
            </c:extLst>
          </c:dPt>
          <c:dLbls>
            <c:dLbl>
              <c:idx val="1"/>
              <c:layout>
                <c:manualLayout>
                  <c:x val="0.05"/>
                  <c:y val="-6.0185185185185182E-2"/>
                </c:manualLayout>
              </c:layout>
              <c:tx>
                <c:strRef>
                  <c:f>Datos!$AB$22</c:f>
                  <c:strCache>
                    <c:ptCount val="1"/>
                    <c:pt idx="0">
                      <c:v>#¡DIV/0!</c:v>
                    </c:pt>
                  </c:strCache>
                </c:strRef>
              </c:tx>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dlblFieldTable>
                    <c15:dlblFTEntry>
                      <c15:txfldGUID>{E2BCADF1-879F-4864-AA4C-DF1886B17023}</c15:txfldGUID>
                      <c15:f>Datos!$AB$22</c15:f>
                      <c15:dlblFieldTableCache>
                        <c:ptCount val="1"/>
                        <c:pt idx="0">
                          <c:v>#¡DIV/0!</c:v>
                        </c:pt>
                      </c15:dlblFieldTableCache>
                    </c15:dlblFTEntry>
                  </c15:dlblFieldTable>
                  <c15:showDataLabelsRange val="0"/>
                </c:ext>
                <c:ext xmlns:c16="http://schemas.microsoft.com/office/drawing/2014/chart" uri="{C3380CC4-5D6E-409C-BE32-E72D297353CC}">
                  <c16:uniqueId val="{0000000F-DBB8-4F23-B53A-C9E671528F4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0"/>
              </c:ext>
            </c:extLst>
          </c:dLbls>
          <c:val>
            <c:numRef>
              <c:f>Datos!$AC$24:$AC$25</c:f>
              <c:numCache>
                <c:formatCode>0%</c:formatCode>
                <c:ptCount val="2"/>
                <c:pt idx="0">
                  <c:v>0.02</c:v>
                </c:pt>
                <c:pt idx="1">
                  <c:v>0.01</c:v>
                </c:pt>
              </c:numCache>
            </c:numRef>
          </c:val>
          <c:extLst>
            <c:ext xmlns:c16="http://schemas.microsoft.com/office/drawing/2014/chart" uri="{C3380CC4-5D6E-409C-BE32-E72D297353CC}">
              <c16:uniqueId val="{00000001-DBB8-4F23-B53A-C9E671528F4C}"/>
            </c:ext>
          </c:extLst>
        </c:ser>
        <c:ser>
          <c:idx val="2"/>
          <c:order val="2"/>
          <c:spPr>
            <a:noFill/>
            <a:ln>
              <a:noFill/>
            </a:ln>
            <a:effectLst/>
          </c:spPr>
          <c:invertIfNegative val="0"/>
          <c:dPt>
            <c:idx val="0"/>
            <c:invertIfNegative val="0"/>
            <c:bubble3D val="0"/>
            <c:spPr>
              <a:solidFill>
                <a:schemeClr val="accent6">
                  <a:lumMod val="20000"/>
                  <a:lumOff val="80000"/>
                </a:schemeClr>
              </a:solidFill>
              <a:ln>
                <a:noFill/>
              </a:ln>
              <a:effectLst/>
            </c:spPr>
            <c:extLst>
              <c:ext xmlns:c16="http://schemas.microsoft.com/office/drawing/2014/chart" uri="{C3380CC4-5D6E-409C-BE32-E72D297353CC}">
                <c16:uniqueId val="{0000000B-DBB8-4F23-B53A-C9E671528F4C}"/>
              </c:ext>
            </c:extLst>
          </c:dPt>
          <c:val>
            <c:numRef>
              <c:f>Datos!$AD$24:$AD$25</c:f>
              <c:numCache>
                <c:formatCode>0%</c:formatCode>
                <c:ptCount val="2"/>
                <c:pt idx="0">
                  <c:v>0.02</c:v>
                </c:pt>
                <c:pt idx="1">
                  <c:v>0</c:v>
                </c:pt>
              </c:numCache>
            </c:numRef>
          </c:val>
          <c:extLst>
            <c:ext xmlns:c16="http://schemas.microsoft.com/office/drawing/2014/chart" uri="{C3380CC4-5D6E-409C-BE32-E72D297353CC}">
              <c16:uniqueId val="{00000002-DBB8-4F23-B53A-C9E671528F4C}"/>
            </c:ext>
          </c:extLst>
        </c:ser>
        <c:ser>
          <c:idx val="3"/>
          <c:order val="3"/>
          <c:spPr>
            <a:solidFill>
              <a:schemeClr val="accent4"/>
            </a:solidFill>
            <a:ln>
              <a:noFill/>
            </a:ln>
            <a:effectLst/>
          </c:spPr>
          <c:invertIfNegative val="0"/>
          <c:dPt>
            <c:idx val="0"/>
            <c:invertIfNegative val="0"/>
            <c:bubble3D val="0"/>
            <c:spPr>
              <a:solidFill>
                <a:schemeClr val="accent6">
                  <a:lumMod val="40000"/>
                  <a:lumOff val="60000"/>
                </a:schemeClr>
              </a:solidFill>
              <a:ln>
                <a:noFill/>
              </a:ln>
              <a:effectLst/>
            </c:spPr>
            <c:extLst>
              <c:ext xmlns:c16="http://schemas.microsoft.com/office/drawing/2014/chart" uri="{C3380CC4-5D6E-409C-BE32-E72D297353CC}">
                <c16:uniqueId val="{0000000C-DBB8-4F23-B53A-C9E671528F4C}"/>
              </c:ext>
            </c:extLst>
          </c:dPt>
          <c:val>
            <c:numRef>
              <c:f>Datos!$AE$24:$AE$25</c:f>
              <c:numCache>
                <c:formatCode>General</c:formatCode>
                <c:ptCount val="2"/>
                <c:pt idx="0" formatCode="0%">
                  <c:v>0.02</c:v>
                </c:pt>
              </c:numCache>
            </c:numRef>
          </c:val>
          <c:extLst>
            <c:ext xmlns:c16="http://schemas.microsoft.com/office/drawing/2014/chart" uri="{C3380CC4-5D6E-409C-BE32-E72D297353CC}">
              <c16:uniqueId val="{00000003-DBB8-4F23-B53A-C9E671528F4C}"/>
            </c:ext>
          </c:extLst>
        </c:ser>
        <c:ser>
          <c:idx val="4"/>
          <c:order val="4"/>
          <c:spPr>
            <a:solidFill>
              <a:schemeClr val="accent5"/>
            </a:solidFill>
            <a:ln>
              <a:noFill/>
            </a:ln>
            <a:effectLst/>
          </c:spPr>
          <c:invertIfNegative val="0"/>
          <c:dPt>
            <c:idx val="0"/>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D-DBB8-4F23-B53A-C9E671528F4C}"/>
              </c:ext>
            </c:extLst>
          </c:dPt>
          <c:val>
            <c:numRef>
              <c:f>Datos!$AF$24:$AF$25</c:f>
              <c:numCache>
                <c:formatCode>General</c:formatCode>
                <c:ptCount val="2"/>
                <c:pt idx="0" formatCode="0%">
                  <c:v>0.02</c:v>
                </c:pt>
              </c:numCache>
            </c:numRef>
          </c:val>
          <c:extLst>
            <c:ext xmlns:c16="http://schemas.microsoft.com/office/drawing/2014/chart" uri="{C3380CC4-5D6E-409C-BE32-E72D297353CC}">
              <c16:uniqueId val="{00000004-DBB8-4F23-B53A-C9E671528F4C}"/>
            </c:ext>
          </c:extLst>
        </c:ser>
        <c:ser>
          <c:idx val="5"/>
          <c:order val="5"/>
          <c:spPr>
            <a:solidFill>
              <a:schemeClr val="accent6">
                <a:lumMod val="75000"/>
              </a:schemeClr>
            </a:solidFill>
            <a:ln>
              <a:noFill/>
            </a:ln>
            <a:effectLst/>
          </c:spPr>
          <c:invertIfNegative val="0"/>
          <c:val>
            <c:numRef>
              <c:f>Datos!$AG$24:$AG$25</c:f>
              <c:numCache>
                <c:formatCode>General</c:formatCode>
                <c:ptCount val="2"/>
                <c:pt idx="0" formatCode="0%">
                  <c:v>0.03</c:v>
                </c:pt>
              </c:numCache>
            </c:numRef>
          </c:val>
          <c:extLst>
            <c:ext xmlns:c16="http://schemas.microsoft.com/office/drawing/2014/chart" uri="{C3380CC4-5D6E-409C-BE32-E72D297353CC}">
              <c16:uniqueId val="{00000005-DBB8-4F23-B53A-C9E671528F4C}"/>
            </c:ext>
          </c:extLst>
        </c:ser>
        <c:ser>
          <c:idx val="6"/>
          <c:order val="6"/>
          <c:spPr>
            <a:solidFill>
              <a:schemeClr val="accent1">
                <a:lumMod val="60000"/>
              </a:schemeClr>
            </a:solidFill>
            <a:ln>
              <a:noFill/>
            </a:ln>
            <a:effectLst/>
          </c:spPr>
          <c:invertIfNegative val="0"/>
          <c:dPt>
            <c:idx val="0"/>
            <c:invertIfNegative val="0"/>
            <c:bubble3D val="0"/>
            <c:spPr>
              <a:solidFill>
                <a:schemeClr val="accent6">
                  <a:lumMod val="50000"/>
                </a:schemeClr>
              </a:solidFill>
              <a:ln>
                <a:noFill/>
              </a:ln>
              <a:effectLst/>
            </c:spPr>
            <c:extLst>
              <c:ext xmlns:c16="http://schemas.microsoft.com/office/drawing/2014/chart" uri="{C3380CC4-5D6E-409C-BE32-E72D297353CC}">
                <c16:uniqueId val="{0000000E-DBB8-4F23-B53A-C9E671528F4C}"/>
              </c:ext>
            </c:extLst>
          </c:dPt>
          <c:val>
            <c:numRef>
              <c:f>Datos!$AH$24:$AH$25</c:f>
              <c:numCache>
                <c:formatCode>General</c:formatCode>
                <c:ptCount val="2"/>
                <c:pt idx="0" formatCode="0%">
                  <c:v>0.03</c:v>
                </c:pt>
              </c:numCache>
            </c:numRef>
          </c:val>
          <c:extLst>
            <c:ext xmlns:c16="http://schemas.microsoft.com/office/drawing/2014/chart" uri="{C3380CC4-5D6E-409C-BE32-E72D297353CC}">
              <c16:uniqueId val="{00000006-DBB8-4F23-B53A-C9E671528F4C}"/>
            </c:ext>
          </c:extLst>
        </c:ser>
        <c:dLbls>
          <c:showLegendKey val="0"/>
          <c:showVal val="0"/>
          <c:showCatName val="0"/>
          <c:showSerName val="0"/>
          <c:showPercent val="0"/>
          <c:showBubbleSize val="0"/>
        </c:dLbls>
        <c:gapWidth val="0"/>
        <c:overlap val="100"/>
        <c:axId val="750968488"/>
        <c:axId val="750969208"/>
      </c:barChart>
      <c:catAx>
        <c:axId val="750968488"/>
        <c:scaling>
          <c:orientation val="minMax"/>
        </c:scaling>
        <c:delete val="1"/>
        <c:axPos val="l"/>
        <c:majorTickMark val="none"/>
        <c:minorTickMark val="none"/>
        <c:tickLblPos val="nextTo"/>
        <c:crossAx val="750969208"/>
        <c:crosses val="autoZero"/>
        <c:auto val="1"/>
        <c:lblAlgn val="ctr"/>
        <c:lblOffset val="100"/>
        <c:noMultiLvlLbl val="0"/>
      </c:catAx>
      <c:valAx>
        <c:axId val="750969208"/>
        <c:scaling>
          <c:orientation val="minMax"/>
          <c:max val="0.30000000000000004"/>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5096848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A-A517-42D5-8B5D-F49FB4F6F16B}"/>
              </c:ext>
            </c:extLst>
          </c:dPt>
          <c:dPt>
            <c:idx val="1"/>
            <c:invertIfNegative val="0"/>
            <c:bubble3D val="0"/>
            <c:spPr>
              <a:noFill/>
              <a:ln>
                <a:noFill/>
              </a:ln>
              <a:effectLst/>
            </c:spPr>
            <c:extLst>
              <c:ext xmlns:c16="http://schemas.microsoft.com/office/drawing/2014/chart" uri="{C3380CC4-5D6E-409C-BE32-E72D297353CC}">
                <c16:uniqueId val="{00000007-A517-42D5-8B5D-F49FB4F6F16B}"/>
              </c:ext>
            </c:extLst>
          </c:dPt>
          <c:val>
            <c:numRef>
              <c:f>Datos!$AB$31:$AB$32</c:f>
              <c:numCache>
                <c:formatCode>0%</c:formatCode>
                <c:ptCount val="2"/>
                <c:pt idx="0">
                  <c:v>0.02</c:v>
                </c:pt>
                <c:pt idx="1">
                  <c:v>0</c:v>
                </c:pt>
              </c:numCache>
            </c:numRef>
          </c:val>
          <c:extLst>
            <c:ext xmlns:c16="http://schemas.microsoft.com/office/drawing/2014/chart" uri="{C3380CC4-5D6E-409C-BE32-E72D297353CC}">
              <c16:uniqueId val="{00000000-A517-42D5-8B5D-F49FB4F6F16B}"/>
            </c:ext>
          </c:extLst>
        </c:ser>
        <c:ser>
          <c:idx val="1"/>
          <c:order val="1"/>
          <c:spPr>
            <a:solidFill>
              <a:schemeClr val="accent2"/>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B-A517-42D5-8B5D-F49FB4F6F16B}"/>
              </c:ext>
            </c:extLst>
          </c:dPt>
          <c:dPt>
            <c:idx val="1"/>
            <c:invertIfNegative val="0"/>
            <c:bubble3D val="0"/>
            <c:spPr>
              <a:blipFill>
                <a:blip xmlns:r="http://schemas.openxmlformats.org/officeDocument/2006/relationships" r:embed="rId3"/>
                <a:stretch>
                  <a:fillRect/>
                </a:stretch>
              </a:blipFill>
              <a:ln>
                <a:noFill/>
              </a:ln>
              <a:effectLst/>
            </c:spPr>
            <c:extLst>
              <c:ext xmlns:c16="http://schemas.microsoft.com/office/drawing/2014/chart" uri="{C3380CC4-5D6E-409C-BE32-E72D297353CC}">
                <c16:uniqueId val="{00000009-A517-42D5-8B5D-F49FB4F6F16B}"/>
              </c:ext>
            </c:extLst>
          </c:dPt>
          <c:dLbls>
            <c:dLbl>
              <c:idx val="1"/>
              <c:layout>
                <c:manualLayout>
                  <c:x val="6.6666666666666569E-2"/>
                  <c:y val="-6.0185185185185182E-2"/>
                </c:manualLayout>
              </c:layout>
              <c:tx>
                <c:strRef>
                  <c:f>Datos!$AB$29</c:f>
                  <c:strCache>
                    <c:ptCount val="1"/>
                    <c:pt idx="0">
                      <c:v>#¡DIV/0!</c:v>
                    </c:pt>
                  </c:strCache>
                </c:strRef>
              </c:tx>
              <c:showLegendKey val="0"/>
              <c:showVal val="1"/>
              <c:showCatName val="0"/>
              <c:showSerName val="0"/>
              <c:showPercent val="0"/>
              <c:showBubbleSize val="0"/>
              <c:extLst>
                <c:ext xmlns:c15="http://schemas.microsoft.com/office/drawing/2012/chart" uri="{CE6537A1-D6FC-4f65-9D91-7224C49458BB}">
                  <c15:dlblFieldTable>
                    <c15:dlblFTEntry>
                      <c15:txfldGUID>{D8BD2D9C-E323-4B10-BB97-FC1F88619553}</c15:txfldGUID>
                      <c15:f>Datos!$AB$29</c15:f>
                      <c15:dlblFieldTableCache>
                        <c:ptCount val="1"/>
                        <c:pt idx="0">
                          <c:v>#¡DIV/0!</c:v>
                        </c:pt>
                      </c15:dlblFieldTableCache>
                    </c15:dlblFTEntry>
                  </c15:dlblFieldTable>
                  <c15:showDataLabelsRange val="0"/>
                </c:ext>
                <c:ext xmlns:c16="http://schemas.microsoft.com/office/drawing/2014/chart" uri="{C3380CC4-5D6E-409C-BE32-E72D297353CC}">
                  <c16:uniqueId val="{00000009-A517-42D5-8B5D-F49FB4F6F16B}"/>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0"/>
              </c:ext>
            </c:extLst>
          </c:dLbls>
          <c:val>
            <c:numRef>
              <c:f>Datos!$AC$31:$AC$32</c:f>
              <c:numCache>
                <c:formatCode>0%</c:formatCode>
                <c:ptCount val="2"/>
                <c:pt idx="0">
                  <c:v>0.02</c:v>
                </c:pt>
                <c:pt idx="1">
                  <c:v>0.01</c:v>
                </c:pt>
              </c:numCache>
            </c:numRef>
          </c:val>
          <c:extLst>
            <c:ext xmlns:c16="http://schemas.microsoft.com/office/drawing/2014/chart" uri="{C3380CC4-5D6E-409C-BE32-E72D297353CC}">
              <c16:uniqueId val="{00000001-A517-42D5-8B5D-F49FB4F6F16B}"/>
            </c:ext>
          </c:extLst>
        </c:ser>
        <c:ser>
          <c:idx val="2"/>
          <c:order val="2"/>
          <c:spPr>
            <a:solidFill>
              <a:schemeClr val="accent6">
                <a:lumMod val="20000"/>
                <a:lumOff val="80000"/>
              </a:schemeClr>
            </a:solidFill>
            <a:ln>
              <a:noFill/>
            </a:ln>
            <a:effectLst/>
          </c:spPr>
          <c:invertIfNegative val="0"/>
          <c:dPt>
            <c:idx val="1"/>
            <c:invertIfNegative val="0"/>
            <c:bubble3D val="0"/>
            <c:spPr>
              <a:noFill/>
              <a:ln>
                <a:noFill/>
              </a:ln>
              <a:effectLst/>
            </c:spPr>
            <c:extLst>
              <c:ext xmlns:c16="http://schemas.microsoft.com/office/drawing/2014/chart" uri="{C3380CC4-5D6E-409C-BE32-E72D297353CC}">
                <c16:uniqueId val="{00000008-A517-42D5-8B5D-F49FB4F6F16B}"/>
              </c:ext>
            </c:extLst>
          </c:dPt>
          <c:val>
            <c:numRef>
              <c:f>Datos!$AD$31:$AD$32</c:f>
              <c:numCache>
                <c:formatCode>0%</c:formatCode>
                <c:ptCount val="2"/>
                <c:pt idx="0">
                  <c:v>0.02</c:v>
                </c:pt>
                <c:pt idx="1">
                  <c:v>0</c:v>
                </c:pt>
              </c:numCache>
            </c:numRef>
          </c:val>
          <c:extLst>
            <c:ext xmlns:c16="http://schemas.microsoft.com/office/drawing/2014/chart" uri="{C3380CC4-5D6E-409C-BE32-E72D297353CC}">
              <c16:uniqueId val="{00000002-A517-42D5-8B5D-F49FB4F6F16B}"/>
            </c:ext>
          </c:extLst>
        </c:ser>
        <c:ser>
          <c:idx val="3"/>
          <c:order val="3"/>
          <c:spPr>
            <a:solidFill>
              <a:schemeClr val="accent6">
                <a:lumMod val="40000"/>
                <a:lumOff val="60000"/>
              </a:schemeClr>
            </a:solidFill>
            <a:ln>
              <a:noFill/>
            </a:ln>
            <a:effectLst/>
          </c:spPr>
          <c:invertIfNegative val="0"/>
          <c:val>
            <c:numRef>
              <c:f>Datos!$AE$31:$AE$32</c:f>
              <c:numCache>
                <c:formatCode>General</c:formatCode>
                <c:ptCount val="2"/>
                <c:pt idx="0" formatCode="0%">
                  <c:v>0.04</c:v>
                </c:pt>
              </c:numCache>
            </c:numRef>
          </c:val>
          <c:extLst>
            <c:ext xmlns:c16="http://schemas.microsoft.com/office/drawing/2014/chart" uri="{C3380CC4-5D6E-409C-BE32-E72D297353CC}">
              <c16:uniqueId val="{00000003-A517-42D5-8B5D-F49FB4F6F16B}"/>
            </c:ext>
          </c:extLst>
        </c:ser>
        <c:ser>
          <c:idx val="4"/>
          <c:order val="4"/>
          <c:spPr>
            <a:solidFill>
              <a:schemeClr val="accent6">
                <a:lumMod val="60000"/>
                <a:lumOff val="40000"/>
              </a:schemeClr>
            </a:solidFill>
            <a:ln>
              <a:noFill/>
            </a:ln>
            <a:effectLst/>
          </c:spPr>
          <c:invertIfNegative val="0"/>
          <c:val>
            <c:numRef>
              <c:f>Datos!$AF$31:$AF$32</c:f>
              <c:numCache>
                <c:formatCode>General</c:formatCode>
                <c:ptCount val="2"/>
                <c:pt idx="0" formatCode="0%">
                  <c:v>0.06</c:v>
                </c:pt>
              </c:numCache>
            </c:numRef>
          </c:val>
          <c:extLst>
            <c:ext xmlns:c16="http://schemas.microsoft.com/office/drawing/2014/chart" uri="{C3380CC4-5D6E-409C-BE32-E72D297353CC}">
              <c16:uniqueId val="{00000004-A517-42D5-8B5D-F49FB4F6F16B}"/>
            </c:ext>
          </c:extLst>
        </c:ser>
        <c:ser>
          <c:idx val="5"/>
          <c:order val="5"/>
          <c:spPr>
            <a:solidFill>
              <a:schemeClr val="accent6">
                <a:lumMod val="75000"/>
              </a:schemeClr>
            </a:solidFill>
            <a:ln>
              <a:noFill/>
            </a:ln>
            <a:effectLst/>
          </c:spPr>
          <c:invertIfNegative val="0"/>
          <c:val>
            <c:numRef>
              <c:f>Datos!$AG$31:$AG$32</c:f>
              <c:numCache>
                <c:formatCode>General</c:formatCode>
                <c:ptCount val="2"/>
                <c:pt idx="0" formatCode="0%">
                  <c:v>0.06</c:v>
                </c:pt>
              </c:numCache>
            </c:numRef>
          </c:val>
          <c:extLst>
            <c:ext xmlns:c16="http://schemas.microsoft.com/office/drawing/2014/chart" uri="{C3380CC4-5D6E-409C-BE32-E72D297353CC}">
              <c16:uniqueId val="{00000005-A517-42D5-8B5D-F49FB4F6F16B}"/>
            </c:ext>
          </c:extLst>
        </c:ser>
        <c:ser>
          <c:idx val="6"/>
          <c:order val="6"/>
          <c:spPr>
            <a:solidFill>
              <a:schemeClr val="accent1">
                <a:lumMod val="60000"/>
              </a:schemeClr>
            </a:solidFill>
            <a:ln>
              <a:noFill/>
            </a:ln>
            <a:effectLst/>
          </c:spPr>
          <c:invertIfNegative val="0"/>
          <c:dPt>
            <c:idx val="0"/>
            <c:invertIfNegative val="0"/>
            <c:bubble3D val="0"/>
            <c:spPr>
              <a:solidFill>
                <a:schemeClr val="accent6">
                  <a:lumMod val="50000"/>
                </a:schemeClr>
              </a:solidFill>
              <a:ln>
                <a:noFill/>
              </a:ln>
              <a:effectLst/>
            </c:spPr>
            <c:extLst>
              <c:ext xmlns:c16="http://schemas.microsoft.com/office/drawing/2014/chart" uri="{C3380CC4-5D6E-409C-BE32-E72D297353CC}">
                <c16:uniqueId val="{0000000D-A517-42D5-8B5D-F49FB4F6F16B}"/>
              </c:ext>
            </c:extLst>
          </c:dPt>
          <c:val>
            <c:numRef>
              <c:f>Datos!$AH$31:$AH$32</c:f>
              <c:numCache>
                <c:formatCode>General</c:formatCode>
                <c:ptCount val="2"/>
                <c:pt idx="0" formatCode="0%">
                  <c:v>0.08</c:v>
                </c:pt>
              </c:numCache>
            </c:numRef>
          </c:val>
          <c:extLst>
            <c:ext xmlns:c16="http://schemas.microsoft.com/office/drawing/2014/chart" uri="{C3380CC4-5D6E-409C-BE32-E72D297353CC}">
              <c16:uniqueId val="{00000006-A517-42D5-8B5D-F49FB4F6F16B}"/>
            </c:ext>
          </c:extLst>
        </c:ser>
        <c:dLbls>
          <c:showLegendKey val="0"/>
          <c:showVal val="0"/>
          <c:showCatName val="0"/>
          <c:showSerName val="0"/>
          <c:showPercent val="0"/>
          <c:showBubbleSize val="0"/>
        </c:dLbls>
        <c:gapWidth val="0"/>
        <c:overlap val="100"/>
        <c:axId val="736114264"/>
        <c:axId val="736108144"/>
      </c:barChart>
      <c:catAx>
        <c:axId val="736114264"/>
        <c:scaling>
          <c:orientation val="minMax"/>
        </c:scaling>
        <c:delete val="1"/>
        <c:axPos val="l"/>
        <c:majorTickMark val="none"/>
        <c:minorTickMark val="none"/>
        <c:tickLblPos val="nextTo"/>
        <c:crossAx val="736108144"/>
        <c:crosses val="autoZero"/>
        <c:auto val="1"/>
        <c:lblAlgn val="ctr"/>
        <c:lblOffset val="100"/>
        <c:noMultiLvlLbl val="0"/>
      </c:catAx>
      <c:valAx>
        <c:axId val="736108144"/>
        <c:scaling>
          <c:orientation val="minMax"/>
          <c:max val="0.30000000000000004"/>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3611426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A-28F2-42A1-8038-75F2AF187EAF}"/>
              </c:ext>
            </c:extLst>
          </c:dPt>
          <c:dPt>
            <c:idx val="1"/>
            <c:invertIfNegative val="0"/>
            <c:bubble3D val="0"/>
            <c:spPr>
              <a:noFill/>
              <a:ln>
                <a:noFill/>
              </a:ln>
              <a:effectLst/>
            </c:spPr>
            <c:extLst>
              <c:ext xmlns:c16="http://schemas.microsoft.com/office/drawing/2014/chart" uri="{C3380CC4-5D6E-409C-BE32-E72D297353CC}">
                <c16:uniqueId val="{00000008-28F2-42A1-8038-75F2AF187EAF}"/>
              </c:ext>
            </c:extLst>
          </c:dPt>
          <c:val>
            <c:numRef>
              <c:f>Datos!$AB$38:$AB$39</c:f>
              <c:numCache>
                <c:formatCode>0%</c:formatCode>
                <c:ptCount val="2"/>
                <c:pt idx="0">
                  <c:v>0.4</c:v>
                </c:pt>
                <c:pt idx="1">
                  <c:v>0</c:v>
                </c:pt>
              </c:numCache>
            </c:numRef>
          </c:val>
          <c:extLst>
            <c:ext xmlns:c16="http://schemas.microsoft.com/office/drawing/2014/chart" uri="{C3380CC4-5D6E-409C-BE32-E72D297353CC}">
              <c16:uniqueId val="{00000000-28F2-42A1-8038-75F2AF187EAF}"/>
            </c:ext>
          </c:extLst>
        </c:ser>
        <c:ser>
          <c:idx val="1"/>
          <c:order val="1"/>
          <c:spPr>
            <a:solidFill>
              <a:srgbClr val="C00000"/>
            </a:solidFill>
            <a:ln>
              <a:noFill/>
            </a:ln>
            <a:effectLst/>
          </c:spPr>
          <c:invertIfNegative val="0"/>
          <c:dPt>
            <c:idx val="1"/>
            <c:invertIfNegative val="0"/>
            <c:bubble3D val="0"/>
            <c:spPr>
              <a:blipFill>
                <a:blip xmlns:r="http://schemas.openxmlformats.org/officeDocument/2006/relationships" r:embed="rId3"/>
                <a:stretch>
                  <a:fillRect/>
                </a:stretch>
              </a:blipFill>
              <a:ln>
                <a:noFill/>
              </a:ln>
              <a:effectLst/>
            </c:spPr>
            <c:extLst>
              <c:ext xmlns:c16="http://schemas.microsoft.com/office/drawing/2014/chart" uri="{C3380CC4-5D6E-409C-BE32-E72D297353CC}">
                <c16:uniqueId val="{0000000D-28F2-42A1-8038-75F2AF187EAF}"/>
              </c:ext>
            </c:extLst>
          </c:dPt>
          <c:dLbls>
            <c:dLbl>
              <c:idx val="1"/>
              <c:layout>
                <c:manualLayout>
                  <c:x val="5.2777777777777805E-2"/>
                  <c:y val="-4.6296296296296315E-2"/>
                </c:manualLayout>
              </c:layout>
              <c:tx>
                <c:strRef>
                  <c:f>Datos!$AB$36</c:f>
                  <c:strCache>
                    <c:ptCount val="1"/>
                    <c:pt idx="0">
                      <c:v>#¡DIV/0!</c:v>
                    </c:pt>
                  </c:strCache>
                </c:strRef>
              </c:tx>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dlblFieldTable>
                    <c15:dlblFTEntry>
                      <c15:txfldGUID>{1E9F92FC-3B74-4D2C-8E67-799B033F3A9C}</c15:txfldGUID>
                      <c15:f>Datos!$AB$36</c15:f>
                      <c15:dlblFieldTableCache>
                        <c:ptCount val="1"/>
                        <c:pt idx="0">
                          <c:v>#¡DIV/0!</c:v>
                        </c:pt>
                      </c15:dlblFieldTableCache>
                    </c15:dlblFTEntry>
                  </c15:dlblFieldTable>
                  <c15:showDataLabelsRange val="0"/>
                </c:ext>
                <c:ext xmlns:c16="http://schemas.microsoft.com/office/drawing/2014/chart" uri="{C3380CC4-5D6E-409C-BE32-E72D297353CC}">
                  <c16:uniqueId val="{0000000D-28F2-42A1-8038-75F2AF187EA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0"/>
              </c:ext>
            </c:extLst>
          </c:dLbls>
          <c:val>
            <c:numRef>
              <c:f>Datos!$AC$38:$AC$39</c:f>
              <c:numCache>
                <c:formatCode>0%</c:formatCode>
                <c:ptCount val="2"/>
                <c:pt idx="0">
                  <c:v>0.05</c:v>
                </c:pt>
                <c:pt idx="1">
                  <c:v>0.02</c:v>
                </c:pt>
              </c:numCache>
            </c:numRef>
          </c:val>
          <c:extLst>
            <c:ext xmlns:c16="http://schemas.microsoft.com/office/drawing/2014/chart" uri="{C3380CC4-5D6E-409C-BE32-E72D297353CC}">
              <c16:uniqueId val="{00000001-28F2-42A1-8038-75F2AF187EAF}"/>
            </c:ext>
          </c:extLst>
        </c:ser>
        <c:ser>
          <c:idx val="2"/>
          <c:order val="2"/>
          <c:spPr>
            <a:solidFill>
              <a:schemeClr val="accent3"/>
            </a:solidFill>
            <a:ln>
              <a:noFill/>
            </a:ln>
            <a:effectLst/>
          </c:spPr>
          <c:invertIfNegative val="0"/>
          <c:dPt>
            <c:idx val="0"/>
            <c:invertIfNegative val="0"/>
            <c:bubble3D val="0"/>
            <c:spPr>
              <a:solidFill>
                <a:schemeClr val="accent6">
                  <a:lumMod val="20000"/>
                  <a:lumOff val="80000"/>
                </a:schemeClr>
              </a:solidFill>
              <a:ln>
                <a:noFill/>
              </a:ln>
              <a:effectLst/>
            </c:spPr>
            <c:extLst>
              <c:ext xmlns:c16="http://schemas.microsoft.com/office/drawing/2014/chart" uri="{C3380CC4-5D6E-409C-BE32-E72D297353CC}">
                <c16:uniqueId val="{0000000B-28F2-42A1-8038-75F2AF187EAF}"/>
              </c:ext>
            </c:extLst>
          </c:dPt>
          <c:dPt>
            <c:idx val="1"/>
            <c:invertIfNegative val="0"/>
            <c:bubble3D val="0"/>
            <c:spPr>
              <a:noFill/>
              <a:ln>
                <a:noFill/>
              </a:ln>
              <a:effectLst/>
            </c:spPr>
            <c:extLst>
              <c:ext xmlns:c16="http://schemas.microsoft.com/office/drawing/2014/chart" uri="{C3380CC4-5D6E-409C-BE32-E72D297353CC}">
                <c16:uniqueId val="{00000007-28F2-42A1-8038-75F2AF187EAF}"/>
              </c:ext>
            </c:extLst>
          </c:dPt>
          <c:val>
            <c:numRef>
              <c:f>Datos!$AD$38:$AD$39</c:f>
              <c:numCache>
                <c:formatCode>0%</c:formatCode>
                <c:ptCount val="2"/>
                <c:pt idx="0">
                  <c:v>0.05</c:v>
                </c:pt>
                <c:pt idx="1">
                  <c:v>0</c:v>
                </c:pt>
              </c:numCache>
            </c:numRef>
          </c:val>
          <c:extLst>
            <c:ext xmlns:c16="http://schemas.microsoft.com/office/drawing/2014/chart" uri="{C3380CC4-5D6E-409C-BE32-E72D297353CC}">
              <c16:uniqueId val="{00000002-28F2-42A1-8038-75F2AF187EAF}"/>
            </c:ext>
          </c:extLst>
        </c:ser>
        <c:ser>
          <c:idx val="3"/>
          <c:order val="3"/>
          <c:spPr>
            <a:solidFill>
              <a:schemeClr val="accent4"/>
            </a:solidFill>
            <a:ln>
              <a:noFill/>
            </a:ln>
            <a:effectLst/>
          </c:spPr>
          <c:invertIfNegative val="0"/>
          <c:dPt>
            <c:idx val="0"/>
            <c:invertIfNegative val="0"/>
            <c:bubble3D val="0"/>
            <c:spPr>
              <a:solidFill>
                <a:schemeClr val="accent6">
                  <a:lumMod val="40000"/>
                  <a:lumOff val="60000"/>
                </a:schemeClr>
              </a:solidFill>
              <a:ln>
                <a:noFill/>
              </a:ln>
              <a:effectLst/>
            </c:spPr>
            <c:extLst>
              <c:ext xmlns:c16="http://schemas.microsoft.com/office/drawing/2014/chart" uri="{C3380CC4-5D6E-409C-BE32-E72D297353CC}">
                <c16:uniqueId val="{0000000C-28F2-42A1-8038-75F2AF187EAF}"/>
              </c:ext>
            </c:extLst>
          </c:dPt>
          <c:val>
            <c:numRef>
              <c:f>Datos!$AE$38:$AE$39</c:f>
              <c:numCache>
                <c:formatCode>General</c:formatCode>
                <c:ptCount val="2"/>
                <c:pt idx="0" formatCode="0%">
                  <c:v>0.1</c:v>
                </c:pt>
              </c:numCache>
            </c:numRef>
          </c:val>
          <c:extLst>
            <c:ext xmlns:c16="http://schemas.microsoft.com/office/drawing/2014/chart" uri="{C3380CC4-5D6E-409C-BE32-E72D297353CC}">
              <c16:uniqueId val="{00000003-28F2-42A1-8038-75F2AF187EAF}"/>
            </c:ext>
          </c:extLst>
        </c:ser>
        <c:ser>
          <c:idx val="4"/>
          <c:order val="4"/>
          <c:spPr>
            <a:solidFill>
              <a:schemeClr val="accent6">
                <a:lumMod val="60000"/>
                <a:lumOff val="40000"/>
              </a:schemeClr>
            </a:solidFill>
            <a:ln>
              <a:noFill/>
            </a:ln>
            <a:effectLst/>
          </c:spPr>
          <c:invertIfNegative val="0"/>
          <c:val>
            <c:numRef>
              <c:f>Datos!$AF$38:$AF$39</c:f>
              <c:numCache>
                <c:formatCode>General</c:formatCode>
                <c:ptCount val="2"/>
                <c:pt idx="0" formatCode="0%">
                  <c:v>0.1</c:v>
                </c:pt>
              </c:numCache>
            </c:numRef>
          </c:val>
          <c:extLst>
            <c:ext xmlns:c16="http://schemas.microsoft.com/office/drawing/2014/chart" uri="{C3380CC4-5D6E-409C-BE32-E72D297353CC}">
              <c16:uniqueId val="{00000004-28F2-42A1-8038-75F2AF187EAF}"/>
            </c:ext>
          </c:extLst>
        </c:ser>
        <c:ser>
          <c:idx val="5"/>
          <c:order val="5"/>
          <c:spPr>
            <a:solidFill>
              <a:schemeClr val="accent6">
                <a:lumMod val="75000"/>
              </a:schemeClr>
            </a:solidFill>
            <a:ln>
              <a:noFill/>
            </a:ln>
            <a:effectLst/>
          </c:spPr>
          <c:invertIfNegative val="0"/>
          <c:val>
            <c:numRef>
              <c:f>Datos!$AG$38:$AG$39</c:f>
              <c:numCache>
                <c:formatCode>General</c:formatCode>
                <c:ptCount val="2"/>
                <c:pt idx="0" formatCode="0%">
                  <c:v>0.1</c:v>
                </c:pt>
              </c:numCache>
            </c:numRef>
          </c:val>
          <c:extLst>
            <c:ext xmlns:c16="http://schemas.microsoft.com/office/drawing/2014/chart" uri="{C3380CC4-5D6E-409C-BE32-E72D297353CC}">
              <c16:uniqueId val="{00000005-28F2-42A1-8038-75F2AF187EAF}"/>
            </c:ext>
          </c:extLst>
        </c:ser>
        <c:ser>
          <c:idx val="6"/>
          <c:order val="6"/>
          <c:spPr>
            <a:solidFill>
              <a:schemeClr val="accent6">
                <a:lumMod val="50000"/>
              </a:schemeClr>
            </a:solidFill>
            <a:ln>
              <a:noFill/>
            </a:ln>
            <a:effectLst/>
          </c:spPr>
          <c:invertIfNegative val="0"/>
          <c:val>
            <c:numRef>
              <c:f>Datos!$AH$38:$AH$39</c:f>
              <c:numCache>
                <c:formatCode>General</c:formatCode>
                <c:ptCount val="2"/>
                <c:pt idx="0" formatCode="0%">
                  <c:v>0.1</c:v>
                </c:pt>
              </c:numCache>
            </c:numRef>
          </c:val>
          <c:extLst>
            <c:ext xmlns:c16="http://schemas.microsoft.com/office/drawing/2014/chart" uri="{C3380CC4-5D6E-409C-BE32-E72D297353CC}">
              <c16:uniqueId val="{00000006-28F2-42A1-8038-75F2AF187EAF}"/>
            </c:ext>
          </c:extLst>
        </c:ser>
        <c:dLbls>
          <c:showLegendKey val="0"/>
          <c:showVal val="0"/>
          <c:showCatName val="0"/>
          <c:showSerName val="0"/>
          <c:showPercent val="0"/>
          <c:showBubbleSize val="0"/>
        </c:dLbls>
        <c:gapWidth val="0"/>
        <c:overlap val="100"/>
        <c:axId val="756945512"/>
        <c:axId val="756945872"/>
      </c:barChart>
      <c:catAx>
        <c:axId val="756945512"/>
        <c:scaling>
          <c:orientation val="minMax"/>
        </c:scaling>
        <c:delete val="1"/>
        <c:axPos val="l"/>
        <c:majorTickMark val="none"/>
        <c:minorTickMark val="none"/>
        <c:tickLblPos val="nextTo"/>
        <c:crossAx val="756945872"/>
        <c:crosses val="autoZero"/>
        <c:auto val="1"/>
        <c:lblAlgn val="ctr"/>
        <c:lblOffset val="100"/>
        <c:noMultiLvlLbl val="0"/>
      </c:catAx>
      <c:valAx>
        <c:axId val="756945872"/>
        <c:scaling>
          <c:orientation val="minMax"/>
          <c:max val="0.9"/>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5694551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8-7EC9-43BD-81EE-A73B48D460EB}"/>
              </c:ext>
            </c:extLst>
          </c:dPt>
          <c:dPt>
            <c:idx val="1"/>
            <c:invertIfNegative val="0"/>
            <c:bubble3D val="0"/>
            <c:spPr>
              <a:noFill/>
              <a:ln>
                <a:noFill/>
              </a:ln>
              <a:effectLst/>
            </c:spPr>
            <c:extLst>
              <c:ext xmlns:c16="http://schemas.microsoft.com/office/drawing/2014/chart" uri="{C3380CC4-5D6E-409C-BE32-E72D297353CC}">
                <c16:uniqueId val="{00000007-7EC9-43BD-81EE-A73B48D460EB}"/>
              </c:ext>
            </c:extLst>
          </c:dPt>
          <c:val>
            <c:numRef>
              <c:f>Datos!$AP$17:$AP$18</c:f>
              <c:numCache>
                <c:formatCode>0%</c:formatCode>
                <c:ptCount val="2"/>
                <c:pt idx="0">
                  <c:v>0.4</c:v>
                </c:pt>
                <c:pt idx="1">
                  <c:v>0</c:v>
                </c:pt>
              </c:numCache>
            </c:numRef>
          </c:val>
          <c:extLst>
            <c:ext xmlns:c16="http://schemas.microsoft.com/office/drawing/2014/chart" uri="{C3380CC4-5D6E-409C-BE32-E72D297353CC}">
              <c16:uniqueId val="{00000000-7EC9-43BD-81EE-A73B48D460EB}"/>
            </c:ext>
          </c:extLst>
        </c:ser>
        <c:ser>
          <c:idx val="1"/>
          <c:order val="1"/>
          <c:spPr>
            <a:solidFill>
              <a:srgbClr val="C00000"/>
            </a:solidFill>
            <a:ln>
              <a:noFill/>
            </a:ln>
            <a:effectLst/>
          </c:spPr>
          <c:invertIfNegative val="0"/>
          <c:dPt>
            <c:idx val="1"/>
            <c:invertIfNegative val="0"/>
            <c:bubble3D val="0"/>
            <c:spPr>
              <a:blipFill>
                <a:blip xmlns:r="http://schemas.openxmlformats.org/officeDocument/2006/relationships" r:embed="rId3"/>
                <a:stretch>
                  <a:fillRect/>
                </a:stretch>
              </a:blipFill>
              <a:ln>
                <a:noFill/>
              </a:ln>
              <a:effectLst/>
            </c:spPr>
            <c:extLst>
              <c:ext xmlns:c16="http://schemas.microsoft.com/office/drawing/2014/chart" uri="{C3380CC4-5D6E-409C-BE32-E72D297353CC}">
                <c16:uniqueId val="{0000000C-7EC9-43BD-81EE-A73B48D460EB}"/>
              </c:ext>
            </c:extLst>
          </c:dPt>
          <c:dLbls>
            <c:dLbl>
              <c:idx val="1"/>
              <c:layout>
                <c:manualLayout>
                  <c:x val="5.2777777777777778E-2"/>
                  <c:y val="-5.555555555555558E-2"/>
                </c:manualLayout>
              </c:layout>
              <c:tx>
                <c:strRef>
                  <c:f>Datos!$AP$15</c:f>
                  <c:strCache>
                    <c:ptCount val="1"/>
                    <c:pt idx="0">
                      <c:v>#¡DIV/0!</c:v>
                    </c:pt>
                  </c:strCache>
                </c:strRef>
              </c:tx>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dlblFieldTable>
                    <c15:dlblFTEntry>
                      <c15:txfldGUID>{A517DDDB-0CB6-4BD3-93C7-0BE482D7C5DA}</c15:txfldGUID>
                      <c15:f>Datos!$AP$15</c15:f>
                      <c15:dlblFieldTableCache>
                        <c:ptCount val="1"/>
                        <c:pt idx="0">
                          <c:v>#¡DIV/0!</c:v>
                        </c:pt>
                      </c15:dlblFieldTableCache>
                    </c15:dlblFTEntry>
                  </c15:dlblFieldTable>
                  <c15:showDataLabelsRange val="0"/>
                </c:ext>
                <c:ext xmlns:c16="http://schemas.microsoft.com/office/drawing/2014/chart" uri="{C3380CC4-5D6E-409C-BE32-E72D297353CC}">
                  <c16:uniqueId val="{0000000C-7EC9-43BD-81EE-A73B48D460E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0"/>
              </c:ext>
            </c:extLst>
          </c:dLbls>
          <c:val>
            <c:numRef>
              <c:f>Datos!$AQ$17:$AQ$18</c:f>
              <c:numCache>
                <c:formatCode>0%</c:formatCode>
                <c:ptCount val="2"/>
                <c:pt idx="0">
                  <c:v>0.05</c:v>
                </c:pt>
                <c:pt idx="1">
                  <c:v>0.02</c:v>
                </c:pt>
              </c:numCache>
            </c:numRef>
          </c:val>
          <c:extLst>
            <c:ext xmlns:c16="http://schemas.microsoft.com/office/drawing/2014/chart" uri="{C3380CC4-5D6E-409C-BE32-E72D297353CC}">
              <c16:uniqueId val="{00000001-7EC9-43BD-81EE-A73B48D460EB}"/>
            </c:ext>
          </c:extLst>
        </c:ser>
        <c:ser>
          <c:idx val="2"/>
          <c:order val="2"/>
          <c:spPr>
            <a:noFill/>
            <a:ln>
              <a:noFill/>
            </a:ln>
            <a:effectLst/>
          </c:spPr>
          <c:invertIfNegative val="0"/>
          <c:dPt>
            <c:idx val="0"/>
            <c:invertIfNegative val="0"/>
            <c:bubble3D val="0"/>
            <c:spPr>
              <a:solidFill>
                <a:schemeClr val="accent6">
                  <a:lumMod val="20000"/>
                  <a:lumOff val="80000"/>
                </a:schemeClr>
              </a:solidFill>
              <a:ln>
                <a:noFill/>
              </a:ln>
              <a:effectLst/>
            </c:spPr>
            <c:extLst>
              <c:ext xmlns:c16="http://schemas.microsoft.com/office/drawing/2014/chart" uri="{C3380CC4-5D6E-409C-BE32-E72D297353CC}">
                <c16:uniqueId val="{00000009-7EC9-43BD-81EE-A73B48D460EB}"/>
              </c:ext>
            </c:extLst>
          </c:dPt>
          <c:val>
            <c:numRef>
              <c:f>Datos!$AR$17:$AR$18</c:f>
              <c:numCache>
                <c:formatCode>0%</c:formatCode>
                <c:ptCount val="2"/>
                <c:pt idx="0">
                  <c:v>0.05</c:v>
                </c:pt>
                <c:pt idx="1">
                  <c:v>0</c:v>
                </c:pt>
              </c:numCache>
            </c:numRef>
          </c:val>
          <c:extLst>
            <c:ext xmlns:c16="http://schemas.microsoft.com/office/drawing/2014/chart" uri="{C3380CC4-5D6E-409C-BE32-E72D297353CC}">
              <c16:uniqueId val="{00000002-7EC9-43BD-81EE-A73B48D460EB}"/>
            </c:ext>
          </c:extLst>
        </c:ser>
        <c:ser>
          <c:idx val="3"/>
          <c:order val="3"/>
          <c:spPr>
            <a:solidFill>
              <a:schemeClr val="accent6">
                <a:lumMod val="40000"/>
                <a:lumOff val="60000"/>
              </a:schemeClr>
            </a:solidFill>
            <a:ln>
              <a:noFill/>
            </a:ln>
            <a:effectLst/>
          </c:spPr>
          <c:invertIfNegative val="0"/>
          <c:val>
            <c:numRef>
              <c:f>Datos!$AS$17:$AS$18</c:f>
              <c:numCache>
                <c:formatCode>General</c:formatCode>
                <c:ptCount val="2"/>
                <c:pt idx="0" formatCode="0%">
                  <c:v>0.1</c:v>
                </c:pt>
              </c:numCache>
            </c:numRef>
          </c:val>
          <c:extLst>
            <c:ext xmlns:c16="http://schemas.microsoft.com/office/drawing/2014/chart" uri="{C3380CC4-5D6E-409C-BE32-E72D297353CC}">
              <c16:uniqueId val="{00000003-7EC9-43BD-81EE-A73B48D460EB}"/>
            </c:ext>
          </c:extLst>
        </c:ser>
        <c:ser>
          <c:idx val="4"/>
          <c:order val="4"/>
          <c:spPr>
            <a:solidFill>
              <a:schemeClr val="accent5"/>
            </a:solidFill>
            <a:ln>
              <a:noFill/>
            </a:ln>
            <a:effectLst/>
          </c:spPr>
          <c:invertIfNegative val="0"/>
          <c:dPt>
            <c:idx val="0"/>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A-7EC9-43BD-81EE-A73B48D460EB}"/>
              </c:ext>
            </c:extLst>
          </c:dPt>
          <c:val>
            <c:numRef>
              <c:f>Datos!$AT$17:$AT$18</c:f>
              <c:numCache>
                <c:formatCode>General</c:formatCode>
                <c:ptCount val="2"/>
                <c:pt idx="0" formatCode="0%">
                  <c:v>0.1</c:v>
                </c:pt>
              </c:numCache>
            </c:numRef>
          </c:val>
          <c:extLst>
            <c:ext xmlns:c16="http://schemas.microsoft.com/office/drawing/2014/chart" uri="{C3380CC4-5D6E-409C-BE32-E72D297353CC}">
              <c16:uniqueId val="{00000004-7EC9-43BD-81EE-A73B48D460EB}"/>
            </c:ext>
          </c:extLst>
        </c:ser>
        <c:ser>
          <c:idx val="5"/>
          <c:order val="5"/>
          <c:spPr>
            <a:solidFill>
              <a:schemeClr val="accent6">
                <a:lumMod val="75000"/>
              </a:schemeClr>
            </a:solidFill>
            <a:ln>
              <a:noFill/>
            </a:ln>
            <a:effectLst/>
          </c:spPr>
          <c:invertIfNegative val="0"/>
          <c:val>
            <c:numRef>
              <c:f>Datos!$AU$17:$AU$18</c:f>
              <c:numCache>
                <c:formatCode>General</c:formatCode>
                <c:ptCount val="2"/>
                <c:pt idx="0" formatCode="0%">
                  <c:v>0.1</c:v>
                </c:pt>
              </c:numCache>
            </c:numRef>
          </c:val>
          <c:extLst>
            <c:ext xmlns:c16="http://schemas.microsoft.com/office/drawing/2014/chart" uri="{C3380CC4-5D6E-409C-BE32-E72D297353CC}">
              <c16:uniqueId val="{00000005-7EC9-43BD-81EE-A73B48D460EB}"/>
            </c:ext>
          </c:extLst>
        </c:ser>
        <c:ser>
          <c:idx val="6"/>
          <c:order val="6"/>
          <c:spPr>
            <a:solidFill>
              <a:schemeClr val="accent6">
                <a:lumMod val="50000"/>
              </a:schemeClr>
            </a:solidFill>
            <a:ln>
              <a:noFill/>
            </a:ln>
            <a:effectLst/>
          </c:spPr>
          <c:invertIfNegative val="0"/>
          <c:val>
            <c:numRef>
              <c:f>Datos!$AV$17:$AV$18</c:f>
              <c:numCache>
                <c:formatCode>General</c:formatCode>
                <c:ptCount val="2"/>
                <c:pt idx="0" formatCode="0%">
                  <c:v>0.1</c:v>
                </c:pt>
              </c:numCache>
            </c:numRef>
          </c:val>
          <c:extLst>
            <c:ext xmlns:c16="http://schemas.microsoft.com/office/drawing/2014/chart" uri="{C3380CC4-5D6E-409C-BE32-E72D297353CC}">
              <c16:uniqueId val="{00000006-7EC9-43BD-81EE-A73B48D460EB}"/>
            </c:ext>
          </c:extLst>
        </c:ser>
        <c:dLbls>
          <c:showLegendKey val="0"/>
          <c:showVal val="0"/>
          <c:showCatName val="0"/>
          <c:showSerName val="0"/>
          <c:showPercent val="0"/>
          <c:showBubbleSize val="0"/>
        </c:dLbls>
        <c:gapWidth val="0"/>
        <c:overlap val="100"/>
        <c:axId val="782627968"/>
        <c:axId val="782637328"/>
      </c:barChart>
      <c:catAx>
        <c:axId val="782627968"/>
        <c:scaling>
          <c:orientation val="minMax"/>
        </c:scaling>
        <c:delete val="1"/>
        <c:axPos val="l"/>
        <c:majorTickMark val="none"/>
        <c:minorTickMark val="none"/>
        <c:tickLblPos val="nextTo"/>
        <c:crossAx val="782637328"/>
        <c:crosses val="autoZero"/>
        <c:auto val="1"/>
        <c:lblAlgn val="ctr"/>
        <c:lblOffset val="100"/>
        <c:noMultiLvlLbl val="0"/>
      </c:catAx>
      <c:valAx>
        <c:axId val="782637328"/>
        <c:scaling>
          <c:orientation val="minMax"/>
          <c:max val="0.9"/>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8262796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3115789473684211E-2"/>
          <c:y val="0.10256416172833881"/>
          <c:w val="0.91763503246304734"/>
          <c:h val="0.75004917657360715"/>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8-3F9D-4B4B-97B9-F7E3A4D856D6}"/>
              </c:ext>
            </c:extLst>
          </c:dPt>
          <c:dPt>
            <c:idx val="1"/>
            <c:invertIfNegative val="0"/>
            <c:bubble3D val="0"/>
            <c:spPr>
              <a:noFill/>
              <a:ln>
                <a:noFill/>
              </a:ln>
              <a:effectLst/>
            </c:spPr>
            <c:extLst>
              <c:ext xmlns:c16="http://schemas.microsoft.com/office/drawing/2014/chart" uri="{C3380CC4-5D6E-409C-BE32-E72D297353CC}">
                <c16:uniqueId val="{00000007-3F9D-4B4B-97B9-F7E3A4D856D6}"/>
              </c:ext>
            </c:extLst>
          </c:dPt>
          <c:val>
            <c:numRef>
              <c:f>Datos!$AP$24:$AP$25</c:f>
              <c:numCache>
                <c:formatCode>0%</c:formatCode>
                <c:ptCount val="2"/>
                <c:pt idx="0">
                  <c:v>0.15</c:v>
                </c:pt>
                <c:pt idx="1">
                  <c:v>0</c:v>
                </c:pt>
              </c:numCache>
            </c:numRef>
          </c:val>
          <c:extLst>
            <c:ext xmlns:c16="http://schemas.microsoft.com/office/drawing/2014/chart" uri="{C3380CC4-5D6E-409C-BE32-E72D297353CC}">
              <c16:uniqueId val="{00000000-3F9D-4B4B-97B9-F7E3A4D856D6}"/>
            </c:ext>
          </c:extLst>
        </c:ser>
        <c:ser>
          <c:idx val="1"/>
          <c:order val="1"/>
          <c:spPr>
            <a:solidFill>
              <a:schemeClr val="accent2"/>
            </a:solidFill>
            <a:ln>
              <a:noFill/>
            </a:ln>
            <a:effectLst/>
          </c:spPr>
          <c:invertIfNegative val="0"/>
          <c:dPt>
            <c:idx val="0"/>
            <c:invertIfNegative val="0"/>
            <c:bubble3D val="0"/>
            <c:spPr>
              <a:solidFill>
                <a:srgbClr val="C00000"/>
              </a:solidFill>
              <a:ln>
                <a:noFill/>
              </a:ln>
              <a:effectLst/>
            </c:spPr>
            <c:extLst>
              <c:ext xmlns:c16="http://schemas.microsoft.com/office/drawing/2014/chart" uri="{C3380CC4-5D6E-409C-BE32-E72D297353CC}">
                <c16:uniqueId val="{00000009-3F9D-4B4B-97B9-F7E3A4D856D6}"/>
              </c:ext>
            </c:extLst>
          </c:dPt>
          <c:dPt>
            <c:idx val="1"/>
            <c:invertIfNegative val="0"/>
            <c:bubble3D val="0"/>
            <c:spPr>
              <a:blipFill>
                <a:blip xmlns:r="http://schemas.openxmlformats.org/officeDocument/2006/relationships" r:embed="rId3"/>
                <a:stretch>
                  <a:fillRect/>
                </a:stretch>
              </a:blipFill>
              <a:ln>
                <a:noFill/>
              </a:ln>
              <a:effectLst/>
            </c:spPr>
            <c:extLst>
              <c:ext xmlns:c16="http://schemas.microsoft.com/office/drawing/2014/chart" uri="{C3380CC4-5D6E-409C-BE32-E72D297353CC}">
                <c16:uniqueId val="{0000000C-3F9D-4B4B-97B9-F7E3A4D856D6}"/>
              </c:ext>
            </c:extLst>
          </c:dPt>
          <c:dLbls>
            <c:dLbl>
              <c:idx val="1"/>
              <c:layout>
                <c:manualLayout>
                  <c:x val="6.1111111111111109E-2"/>
                  <c:y val="-0.1064814814814815"/>
                </c:manualLayout>
              </c:layout>
              <c:tx>
                <c:strRef>
                  <c:f>Datos!$AP$22</c:f>
                  <c:strCache>
                    <c:ptCount val="1"/>
                    <c:pt idx="0">
                      <c:v>#¡DIV/0!</c:v>
                    </c:pt>
                  </c:strCache>
                </c:strRef>
              </c:tx>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dlblFieldTable>
                    <c15:dlblFTEntry>
                      <c15:txfldGUID>{4034ECEA-FAFA-41E5-B97F-113C53705536}</c15:txfldGUID>
                      <c15:f>Datos!$AP$22</c15:f>
                      <c15:dlblFieldTableCache>
                        <c:ptCount val="1"/>
                        <c:pt idx="0">
                          <c:v>#¡DIV/0!</c:v>
                        </c:pt>
                      </c15:dlblFieldTableCache>
                    </c15:dlblFTEntry>
                  </c15:dlblFieldTable>
                  <c15:showDataLabelsRange val="0"/>
                </c:ext>
                <c:ext xmlns:c16="http://schemas.microsoft.com/office/drawing/2014/chart" uri="{C3380CC4-5D6E-409C-BE32-E72D297353CC}">
                  <c16:uniqueId val="{0000000C-3F9D-4B4B-97B9-F7E3A4D856D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0"/>
              </c:ext>
            </c:extLst>
          </c:dLbls>
          <c:val>
            <c:numRef>
              <c:f>Datos!$AQ$24:$AQ$25</c:f>
              <c:numCache>
                <c:formatCode>0%</c:formatCode>
                <c:ptCount val="2"/>
                <c:pt idx="0">
                  <c:v>0.05</c:v>
                </c:pt>
                <c:pt idx="1">
                  <c:v>0.01</c:v>
                </c:pt>
              </c:numCache>
            </c:numRef>
          </c:val>
          <c:extLst>
            <c:ext xmlns:c16="http://schemas.microsoft.com/office/drawing/2014/chart" uri="{C3380CC4-5D6E-409C-BE32-E72D297353CC}">
              <c16:uniqueId val="{00000001-3F9D-4B4B-97B9-F7E3A4D856D6}"/>
            </c:ext>
          </c:extLst>
        </c:ser>
        <c:ser>
          <c:idx val="2"/>
          <c:order val="2"/>
          <c:spPr>
            <a:noFill/>
            <a:ln>
              <a:noFill/>
            </a:ln>
            <a:effectLst/>
          </c:spPr>
          <c:invertIfNegative val="0"/>
          <c:dPt>
            <c:idx val="0"/>
            <c:invertIfNegative val="0"/>
            <c:bubble3D val="0"/>
            <c:spPr>
              <a:solidFill>
                <a:schemeClr val="accent6">
                  <a:lumMod val="20000"/>
                  <a:lumOff val="80000"/>
                </a:schemeClr>
              </a:solidFill>
              <a:ln>
                <a:noFill/>
              </a:ln>
              <a:effectLst/>
            </c:spPr>
            <c:extLst>
              <c:ext xmlns:c16="http://schemas.microsoft.com/office/drawing/2014/chart" uri="{C3380CC4-5D6E-409C-BE32-E72D297353CC}">
                <c16:uniqueId val="{0000000A-3F9D-4B4B-97B9-F7E3A4D856D6}"/>
              </c:ext>
            </c:extLst>
          </c:dPt>
          <c:val>
            <c:numRef>
              <c:f>Datos!$AR$24:$AR$25</c:f>
              <c:numCache>
                <c:formatCode>0%</c:formatCode>
                <c:ptCount val="2"/>
                <c:pt idx="0">
                  <c:v>0.02</c:v>
                </c:pt>
                <c:pt idx="1">
                  <c:v>0</c:v>
                </c:pt>
              </c:numCache>
            </c:numRef>
          </c:val>
          <c:extLst>
            <c:ext xmlns:c16="http://schemas.microsoft.com/office/drawing/2014/chart" uri="{C3380CC4-5D6E-409C-BE32-E72D297353CC}">
              <c16:uniqueId val="{00000002-3F9D-4B4B-97B9-F7E3A4D856D6}"/>
            </c:ext>
          </c:extLst>
        </c:ser>
        <c:ser>
          <c:idx val="3"/>
          <c:order val="3"/>
          <c:spPr>
            <a:solidFill>
              <a:schemeClr val="accent4"/>
            </a:solidFill>
            <a:ln>
              <a:noFill/>
            </a:ln>
            <a:effectLst/>
          </c:spPr>
          <c:invertIfNegative val="0"/>
          <c:dPt>
            <c:idx val="0"/>
            <c:invertIfNegative val="0"/>
            <c:bubble3D val="0"/>
            <c:spPr>
              <a:solidFill>
                <a:schemeClr val="accent6">
                  <a:lumMod val="40000"/>
                  <a:lumOff val="60000"/>
                </a:schemeClr>
              </a:solidFill>
              <a:ln>
                <a:noFill/>
              </a:ln>
              <a:effectLst/>
            </c:spPr>
            <c:extLst>
              <c:ext xmlns:c16="http://schemas.microsoft.com/office/drawing/2014/chart" uri="{C3380CC4-5D6E-409C-BE32-E72D297353CC}">
                <c16:uniqueId val="{0000000B-3F9D-4B4B-97B9-F7E3A4D856D6}"/>
              </c:ext>
            </c:extLst>
          </c:dPt>
          <c:val>
            <c:numRef>
              <c:f>Datos!$AS$24:$AS$25</c:f>
              <c:numCache>
                <c:formatCode>General</c:formatCode>
                <c:ptCount val="2"/>
                <c:pt idx="0" formatCode="0%">
                  <c:v>0.03</c:v>
                </c:pt>
              </c:numCache>
            </c:numRef>
          </c:val>
          <c:extLst>
            <c:ext xmlns:c16="http://schemas.microsoft.com/office/drawing/2014/chart" uri="{C3380CC4-5D6E-409C-BE32-E72D297353CC}">
              <c16:uniqueId val="{00000003-3F9D-4B4B-97B9-F7E3A4D856D6}"/>
            </c:ext>
          </c:extLst>
        </c:ser>
        <c:ser>
          <c:idx val="4"/>
          <c:order val="4"/>
          <c:spPr>
            <a:solidFill>
              <a:schemeClr val="accent6">
                <a:lumMod val="60000"/>
                <a:lumOff val="40000"/>
              </a:schemeClr>
            </a:solidFill>
            <a:ln>
              <a:noFill/>
            </a:ln>
            <a:effectLst/>
          </c:spPr>
          <c:invertIfNegative val="0"/>
          <c:val>
            <c:numRef>
              <c:f>Datos!$AT$24:$AT$25</c:f>
              <c:numCache>
                <c:formatCode>General</c:formatCode>
                <c:ptCount val="2"/>
                <c:pt idx="0" formatCode="0%">
                  <c:v>0.03</c:v>
                </c:pt>
              </c:numCache>
            </c:numRef>
          </c:val>
          <c:extLst>
            <c:ext xmlns:c16="http://schemas.microsoft.com/office/drawing/2014/chart" uri="{C3380CC4-5D6E-409C-BE32-E72D297353CC}">
              <c16:uniqueId val="{00000004-3F9D-4B4B-97B9-F7E3A4D856D6}"/>
            </c:ext>
          </c:extLst>
        </c:ser>
        <c:ser>
          <c:idx val="5"/>
          <c:order val="5"/>
          <c:spPr>
            <a:solidFill>
              <a:schemeClr val="accent6"/>
            </a:solidFill>
            <a:ln>
              <a:noFill/>
            </a:ln>
            <a:effectLst/>
          </c:spPr>
          <c:invertIfNegative val="0"/>
          <c:val>
            <c:numRef>
              <c:f>Datos!$AU$24:$AU$25</c:f>
              <c:numCache>
                <c:formatCode>General</c:formatCode>
                <c:ptCount val="2"/>
                <c:pt idx="0" formatCode="0%">
                  <c:v>0.03</c:v>
                </c:pt>
              </c:numCache>
            </c:numRef>
          </c:val>
          <c:extLst>
            <c:ext xmlns:c16="http://schemas.microsoft.com/office/drawing/2014/chart" uri="{C3380CC4-5D6E-409C-BE32-E72D297353CC}">
              <c16:uniqueId val="{00000005-3F9D-4B4B-97B9-F7E3A4D856D6}"/>
            </c:ext>
          </c:extLst>
        </c:ser>
        <c:ser>
          <c:idx val="6"/>
          <c:order val="6"/>
          <c:spPr>
            <a:solidFill>
              <a:schemeClr val="accent6">
                <a:lumMod val="50000"/>
              </a:schemeClr>
            </a:solidFill>
            <a:ln>
              <a:noFill/>
            </a:ln>
            <a:effectLst/>
          </c:spPr>
          <c:invertIfNegative val="0"/>
          <c:val>
            <c:numRef>
              <c:f>Datos!$AV$24:$AV$25</c:f>
              <c:numCache>
                <c:formatCode>General</c:formatCode>
                <c:ptCount val="2"/>
                <c:pt idx="0" formatCode="0%">
                  <c:v>0.04</c:v>
                </c:pt>
              </c:numCache>
            </c:numRef>
          </c:val>
          <c:extLst>
            <c:ext xmlns:c16="http://schemas.microsoft.com/office/drawing/2014/chart" uri="{C3380CC4-5D6E-409C-BE32-E72D297353CC}">
              <c16:uniqueId val="{00000006-3F9D-4B4B-97B9-F7E3A4D856D6}"/>
            </c:ext>
          </c:extLst>
        </c:ser>
        <c:dLbls>
          <c:showLegendKey val="0"/>
          <c:showVal val="0"/>
          <c:showCatName val="0"/>
          <c:showSerName val="0"/>
          <c:showPercent val="0"/>
          <c:showBubbleSize val="0"/>
        </c:dLbls>
        <c:gapWidth val="0"/>
        <c:overlap val="100"/>
        <c:axId val="811449880"/>
        <c:axId val="811445560"/>
      </c:barChart>
      <c:catAx>
        <c:axId val="811449880"/>
        <c:scaling>
          <c:orientation val="minMax"/>
        </c:scaling>
        <c:delete val="1"/>
        <c:axPos val="l"/>
        <c:majorTickMark val="none"/>
        <c:minorTickMark val="none"/>
        <c:tickLblPos val="nextTo"/>
        <c:crossAx val="811445560"/>
        <c:crosses val="autoZero"/>
        <c:auto val="1"/>
        <c:lblAlgn val="ctr"/>
        <c:lblOffset val="100"/>
        <c:noMultiLvlLbl val="0"/>
      </c:catAx>
      <c:valAx>
        <c:axId val="811445560"/>
        <c:scaling>
          <c:orientation val="minMax"/>
          <c:max val="0.35000000000000003"/>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1144988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2.xml.rels><?xml version="1.0" encoding="UTF-8" standalone="yes"?>
<Relationships xmlns="http://schemas.openxmlformats.org/package/2006/relationships"><Relationship Id="rId1" Type="http://schemas.openxmlformats.org/officeDocument/2006/relationships/image" Target="../media/image12.png"/></Relationships>
</file>

<file path=xl/drawings/_rels/drawing3.xml.rels><?xml version="1.0" encoding="UTF-8" standalone="yes"?>
<Relationships xmlns="http://schemas.openxmlformats.org/package/2006/relationships"><Relationship Id="rId3" Type="http://schemas.openxmlformats.org/officeDocument/2006/relationships/image" Target="../media/image12.png"/><Relationship Id="rId2" Type="http://schemas.microsoft.com/office/2007/relationships/hdphoto" Target="../media/hdphoto1.wdp"/><Relationship Id="rId1" Type="http://schemas.openxmlformats.org/officeDocument/2006/relationships/image" Target="../media/image13.png"/></Relationships>
</file>

<file path=xl/drawings/_rels/drawing4.xml.rels><?xml version="1.0" encoding="UTF-8" standalone="yes"?>
<Relationships xmlns="http://schemas.openxmlformats.org/package/2006/relationships"><Relationship Id="rId1" Type="http://schemas.openxmlformats.org/officeDocument/2006/relationships/image" Target="../media/image1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2.png"/></Relationships>
</file>

<file path=xl/drawings/_rels/drawing6.xml.rels><?xml version="1.0" encoding="UTF-8" standalone="yes"?>
<Relationships xmlns="http://schemas.openxmlformats.org/package/2006/relationships"><Relationship Id="rId1" Type="http://schemas.openxmlformats.org/officeDocument/2006/relationships/image" Target="../media/image12.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8" Type="http://schemas.openxmlformats.org/officeDocument/2006/relationships/chart" Target="../charts/chart19.xml"/><Relationship Id="rId3" Type="http://schemas.openxmlformats.org/officeDocument/2006/relationships/chart" Target="../charts/chart14.xml"/><Relationship Id="rId7" Type="http://schemas.openxmlformats.org/officeDocument/2006/relationships/chart" Target="../charts/chart18.xml"/><Relationship Id="rId12" Type="http://schemas.openxmlformats.org/officeDocument/2006/relationships/chart" Target="../charts/chart22.xml"/><Relationship Id="rId2" Type="http://schemas.openxmlformats.org/officeDocument/2006/relationships/chart" Target="../charts/chart13.xml"/><Relationship Id="rId1" Type="http://schemas.openxmlformats.org/officeDocument/2006/relationships/chart" Target="../charts/chart12.xml"/><Relationship Id="rId6" Type="http://schemas.openxmlformats.org/officeDocument/2006/relationships/chart" Target="../charts/chart17.xml"/><Relationship Id="rId11" Type="http://schemas.openxmlformats.org/officeDocument/2006/relationships/image" Target="../media/image12.png"/><Relationship Id="rId5" Type="http://schemas.openxmlformats.org/officeDocument/2006/relationships/chart" Target="../charts/chart16.xml"/><Relationship Id="rId10" Type="http://schemas.openxmlformats.org/officeDocument/2006/relationships/chart" Target="../charts/chart21.xml"/><Relationship Id="rId4" Type="http://schemas.openxmlformats.org/officeDocument/2006/relationships/chart" Target="../charts/chart15.xml"/><Relationship Id="rId9" Type="http://schemas.openxmlformats.org/officeDocument/2006/relationships/chart" Target="../charts/chart20.xml"/></Relationships>
</file>

<file path=xl/drawings/drawing1.xml><?xml version="1.0" encoding="utf-8"?>
<xdr:wsDr xmlns:xdr="http://schemas.openxmlformats.org/drawingml/2006/spreadsheetDrawing" xmlns:a="http://schemas.openxmlformats.org/drawingml/2006/main">
  <xdr:twoCellAnchor>
    <xdr:from>
      <xdr:col>19</xdr:col>
      <xdr:colOff>180975</xdr:colOff>
      <xdr:row>14</xdr:row>
      <xdr:rowOff>9525</xdr:rowOff>
    </xdr:from>
    <xdr:to>
      <xdr:col>25</xdr:col>
      <xdr:colOff>752475</xdr:colOff>
      <xdr:row>17</xdr:row>
      <xdr:rowOff>157161</xdr:rowOff>
    </xdr:to>
    <xdr:graphicFrame macro="">
      <xdr:nvGraphicFramePr>
        <xdr:cNvPr id="3" name="Gráfico 2">
          <a:extLst>
            <a:ext uri="{FF2B5EF4-FFF2-40B4-BE49-F238E27FC236}">
              <a16:creationId xmlns:a16="http://schemas.microsoft.com/office/drawing/2014/main" id="{B1DF5BFA-3FFC-4161-F014-80B57200F47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185736</xdr:colOff>
      <xdr:row>20</xdr:row>
      <xdr:rowOff>190499</xdr:rowOff>
    </xdr:from>
    <xdr:to>
      <xdr:col>25</xdr:col>
      <xdr:colOff>742950</xdr:colOff>
      <xdr:row>24</xdr:row>
      <xdr:rowOff>142874</xdr:rowOff>
    </xdr:to>
    <xdr:graphicFrame macro="">
      <xdr:nvGraphicFramePr>
        <xdr:cNvPr id="4" name="Gráfico 3">
          <a:extLst>
            <a:ext uri="{FF2B5EF4-FFF2-40B4-BE49-F238E27FC236}">
              <a16:creationId xmlns:a16="http://schemas.microsoft.com/office/drawing/2014/main" id="{BBBA84D6-C299-95BA-A141-B3E779EAF8B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20</xdr:col>
      <xdr:colOff>9524</xdr:colOff>
      <xdr:row>28</xdr:row>
      <xdr:rowOff>1</xdr:rowOff>
    </xdr:from>
    <xdr:to>
      <xdr:col>25</xdr:col>
      <xdr:colOff>742949</xdr:colOff>
      <xdr:row>31</xdr:row>
      <xdr:rowOff>123826</xdr:rowOff>
    </xdr:to>
    <xdr:graphicFrame macro="">
      <xdr:nvGraphicFramePr>
        <xdr:cNvPr id="5" name="Gráfico 4">
          <a:extLst>
            <a:ext uri="{FF2B5EF4-FFF2-40B4-BE49-F238E27FC236}">
              <a16:creationId xmlns:a16="http://schemas.microsoft.com/office/drawing/2014/main" id="{6CBCE89A-F1A1-E065-3FE8-048F96C870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34</xdr:col>
      <xdr:colOff>57150</xdr:colOff>
      <xdr:row>14</xdr:row>
      <xdr:rowOff>0</xdr:rowOff>
    </xdr:from>
    <xdr:to>
      <xdr:col>39</xdr:col>
      <xdr:colOff>714375</xdr:colOff>
      <xdr:row>17</xdr:row>
      <xdr:rowOff>166687</xdr:rowOff>
    </xdr:to>
    <xdr:graphicFrame macro="">
      <xdr:nvGraphicFramePr>
        <xdr:cNvPr id="18" name="Gráfico 17">
          <a:extLst>
            <a:ext uri="{FF2B5EF4-FFF2-40B4-BE49-F238E27FC236}">
              <a16:creationId xmlns:a16="http://schemas.microsoft.com/office/drawing/2014/main" id="{A22F7D59-6C9A-036B-EE34-A98FC828A74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34</xdr:col>
      <xdr:colOff>47625</xdr:colOff>
      <xdr:row>21</xdr:row>
      <xdr:rowOff>38100</xdr:rowOff>
    </xdr:from>
    <xdr:to>
      <xdr:col>39</xdr:col>
      <xdr:colOff>742950</xdr:colOff>
      <xdr:row>24</xdr:row>
      <xdr:rowOff>142875</xdr:rowOff>
    </xdr:to>
    <xdr:graphicFrame macro="">
      <xdr:nvGraphicFramePr>
        <xdr:cNvPr id="21" name="Gráfico 20">
          <a:extLst>
            <a:ext uri="{FF2B5EF4-FFF2-40B4-BE49-F238E27FC236}">
              <a16:creationId xmlns:a16="http://schemas.microsoft.com/office/drawing/2014/main" id="{C0DF430A-611A-2E34-2AAE-1A78F1FBD0D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47625</xdr:colOff>
      <xdr:row>27</xdr:row>
      <xdr:rowOff>190499</xdr:rowOff>
    </xdr:from>
    <xdr:to>
      <xdr:col>39</xdr:col>
      <xdr:colOff>723900</xdr:colOff>
      <xdr:row>31</xdr:row>
      <xdr:rowOff>171450</xdr:rowOff>
    </xdr:to>
    <xdr:graphicFrame macro="">
      <xdr:nvGraphicFramePr>
        <xdr:cNvPr id="22" name="Gráfico 21">
          <a:extLst>
            <a:ext uri="{FF2B5EF4-FFF2-40B4-BE49-F238E27FC236}">
              <a16:creationId xmlns:a16="http://schemas.microsoft.com/office/drawing/2014/main" id="{A9E99111-A4C9-99B2-48DA-7CD169C7BF3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34</xdr:col>
      <xdr:colOff>47625</xdr:colOff>
      <xdr:row>35</xdr:row>
      <xdr:rowOff>19051</xdr:rowOff>
    </xdr:from>
    <xdr:to>
      <xdr:col>39</xdr:col>
      <xdr:colOff>704850</xdr:colOff>
      <xdr:row>38</xdr:row>
      <xdr:rowOff>76201</xdr:rowOff>
    </xdr:to>
    <xdr:graphicFrame macro="">
      <xdr:nvGraphicFramePr>
        <xdr:cNvPr id="36" name="Gráfico 35">
          <a:extLst>
            <a:ext uri="{FF2B5EF4-FFF2-40B4-BE49-F238E27FC236}">
              <a16:creationId xmlns:a16="http://schemas.microsoft.com/office/drawing/2014/main" id="{0B9BC430-7509-630E-0829-373FEADD186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48</xdr:col>
      <xdr:colOff>57150</xdr:colOff>
      <xdr:row>14</xdr:row>
      <xdr:rowOff>57150</xdr:rowOff>
    </xdr:from>
    <xdr:to>
      <xdr:col>53</xdr:col>
      <xdr:colOff>752475</xdr:colOff>
      <xdr:row>17</xdr:row>
      <xdr:rowOff>104775</xdr:rowOff>
    </xdr:to>
    <xdr:graphicFrame macro="">
      <xdr:nvGraphicFramePr>
        <xdr:cNvPr id="43" name="Gráfico 42">
          <a:extLst>
            <a:ext uri="{FF2B5EF4-FFF2-40B4-BE49-F238E27FC236}">
              <a16:creationId xmlns:a16="http://schemas.microsoft.com/office/drawing/2014/main" id="{3C3315CA-61B5-6D0A-1C4D-12B956ECC25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48</xdr:col>
      <xdr:colOff>66676</xdr:colOff>
      <xdr:row>21</xdr:row>
      <xdr:rowOff>2</xdr:rowOff>
    </xdr:from>
    <xdr:to>
      <xdr:col>53</xdr:col>
      <xdr:colOff>657226</xdr:colOff>
      <xdr:row>23</xdr:row>
      <xdr:rowOff>104775</xdr:rowOff>
    </xdr:to>
    <xdr:graphicFrame macro="">
      <xdr:nvGraphicFramePr>
        <xdr:cNvPr id="45" name="Gráfico 44">
          <a:extLst>
            <a:ext uri="{FF2B5EF4-FFF2-40B4-BE49-F238E27FC236}">
              <a16:creationId xmlns:a16="http://schemas.microsoft.com/office/drawing/2014/main" id="{3B3D621E-C9CF-2169-4924-C77B4925797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48</xdr:col>
      <xdr:colOff>119062</xdr:colOff>
      <xdr:row>28</xdr:row>
      <xdr:rowOff>19050</xdr:rowOff>
    </xdr:from>
    <xdr:to>
      <xdr:col>53</xdr:col>
      <xdr:colOff>685800</xdr:colOff>
      <xdr:row>31</xdr:row>
      <xdr:rowOff>80962</xdr:rowOff>
    </xdr:to>
    <xdr:graphicFrame macro="">
      <xdr:nvGraphicFramePr>
        <xdr:cNvPr id="47" name="Gráfico 46">
          <a:extLst>
            <a:ext uri="{FF2B5EF4-FFF2-40B4-BE49-F238E27FC236}">
              <a16:creationId xmlns:a16="http://schemas.microsoft.com/office/drawing/2014/main" id="{9A93B771-F2A9-1A7A-6AF3-D632A6B272A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34</xdr:col>
      <xdr:colOff>42862</xdr:colOff>
      <xdr:row>4</xdr:row>
      <xdr:rowOff>28575</xdr:rowOff>
    </xdr:from>
    <xdr:to>
      <xdr:col>39</xdr:col>
      <xdr:colOff>714375</xdr:colOff>
      <xdr:row>7</xdr:row>
      <xdr:rowOff>61911</xdr:rowOff>
    </xdr:to>
    <xdr:graphicFrame macro="">
      <xdr:nvGraphicFramePr>
        <xdr:cNvPr id="49" name="Gráfico 48">
          <a:extLst>
            <a:ext uri="{FF2B5EF4-FFF2-40B4-BE49-F238E27FC236}">
              <a16:creationId xmlns:a16="http://schemas.microsoft.com/office/drawing/2014/main" id="{C2EFB202-C802-AFCF-6938-A6CEEFF8BEF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762000</xdr:colOff>
      <xdr:row>0</xdr:row>
      <xdr:rowOff>47626</xdr:rowOff>
    </xdr:from>
    <xdr:to>
      <xdr:col>2</xdr:col>
      <xdr:colOff>638008</xdr:colOff>
      <xdr:row>2</xdr:row>
      <xdr:rowOff>190500</xdr:rowOff>
    </xdr:to>
    <xdr:pic>
      <xdr:nvPicPr>
        <xdr:cNvPr id="2" name="Imagen 1">
          <a:extLst>
            <a:ext uri="{FF2B5EF4-FFF2-40B4-BE49-F238E27FC236}">
              <a16:creationId xmlns:a16="http://schemas.microsoft.com/office/drawing/2014/main" id="{B885FFC2-5117-4DC7-A921-46266995D9E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2975" y="47626"/>
          <a:ext cx="1466683" cy="63817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228600</xdr:colOff>
      <xdr:row>13</xdr:row>
      <xdr:rowOff>159156</xdr:rowOff>
    </xdr:from>
    <xdr:to>
      <xdr:col>4</xdr:col>
      <xdr:colOff>1343025</xdr:colOff>
      <xdr:row>25</xdr:row>
      <xdr:rowOff>66675</xdr:rowOff>
    </xdr:to>
    <xdr:pic>
      <xdr:nvPicPr>
        <xdr:cNvPr id="5" name="Imagen 4">
          <a:extLst>
            <a:ext uri="{FF2B5EF4-FFF2-40B4-BE49-F238E27FC236}">
              <a16:creationId xmlns:a16="http://schemas.microsoft.com/office/drawing/2014/main" id="{DC4780BB-4F97-5AAB-F8A4-AA2ABA357ED5}"/>
            </a:ext>
          </a:extLst>
        </xdr:cNvPr>
        <xdr:cNvPicPr>
          <a:picLocks noChangeAspect="1"/>
        </xdr:cNvPicPr>
      </xdr:nvPicPr>
      <xdr:blipFill>
        <a:blip xmlns:r="http://schemas.openxmlformats.org/officeDocument/2006/relationships" r:embed="rId1">
          <a:alphaModFix amt="28000"/>
          <a:extLst>
            <a:ext uri="{BEBA8EAE-BF5A-486C-A8C5-ECC9F3942E4B}">
              <a14:imgProps xmlns:a14="http://schemas.microsoft.com/office/drawing/2010/main">
                <a14:imgLayer r:embed="rId2">
                  <a14:imgEffect>
                    <a14:colorTemperature colorTemp="10460"/>
                  </a14:imgEffect>
                  <a14:imgEffect>
                    <a14:saturation sat="400000"/>
                  </a14:imgEffect>
                </a14:imgLayer>
              </a14:imgProps>
            </a:ext>
            <a:ext uri="{28A0092B-C50C-407E-A947-70E740481C1C}">
              <a14:useLocalDpi xmlns:a14="http://schemas.microsoft.com/office/drawing/2010/main" val="0"/>
            </a:ext>
          </a:extLst>
        </a:blip>
        <a:stretch>
          <a:fillRect/>
        </a:stretch>
      </xdr:blipFill>
      <xdr:spPr>
        <a:xfrm>
          <a:off x="4514850" y="3045231"/>
          <a:ext cx="2505075" cy="2193519"/>
        </a:xfrm>
        <a:prstGeom prst="rect">
          <a:avLst/>
        </a:prstGeom>
        <a:ln>
          <a:noFill/>
        </a:ln>
        <a:effectLst>
          <a:outerShdw dir="21000000" sx="174000" sy="174000" algn="ctr" rotWithShape="0">
            <a:schemeClr val="bg2"/>
          </a:outerShdw>
          <a:softEdge rad="112500"/>
        </a:effectLst>
        <a:scene3d>
          <a:camera prst="orthographicFront"/>
          <a:lightRig rig="threePt" dir="t"/>
        </a:scene3d>
        <a:sp3d>
          <a:bevelT w="152400" h="50800" prst="softRound"/>
        </a:sp3d>
      </xdr:spPr>
    </xdr:pic>
    <xdr:clientData/>
  </xdr:twoCellAnchor>
  <xdr:twoCellAnchor editAs="oneCell">
    <xdr:from>
      <xdr:col>1</xdr:col>
      <xdr:colOff>594946</xdr:colOff>
      <xdr:row>0</xdr:row>
      <xdr:rowOff>38099</xdr:rowOff>
    </xdr:from>
    <xdr:to>
      <xdr:col>1</xdr:col>
      <xdr:colOff>2062747</xdr:colOff>
      <xdr:row>2</xdr:row>
      <xdr:rowOff>161924</xdr:rowOff>
    </xdr:to>
    <xdr:pic>
      <xdr:nvPicPr>
        <xdr:cNvPr id="2" name="Imagen 1">
          <a:extLst>
            <a:ext uri="{FF2B5EF4-FFF2-40B4-BE49-F238E27FC236}">
              <a16:creationId xmlns:a16="http://schemas.microsoft.com/office/drawing/2014/main" id="{92DACAB5-78F3-4F4F-897F-2B1C90CAA04B}"/>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56871" y="38099"/>
          <a:ext cx="1467801" cy="6191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648261</xdr:colOff>
      <xdr:row>0</xdr:row>
      <xdr:rowOff>78441</xdr:rowOff>
    </xdr:from>
    <xdr:to>
      <xdr:col>1</xdr:col>
      <xdr:colOff>2095500</xdr:colOff>
      <xdr:row>2</xdr:row>
      <xdr:rowOff>158246</xdr:rowOff>
    </xdr:to>
    <xdr:pic>
      <xdr:nvPicPr>
        <xdr:cNvPr id="2" name="Imagen 1">
          <a:extLst>
            <a:ext uri="{FF2B5EF4-FFF2-40B4-BE49-F238E27FC236}">
              <a16:creationId xmlns:a16="http://schemas.microsoft.com/office/drawing/2014/main" id="{698A8629-A44C-41A1-A5A8-ED3FD3EA2B0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8286" y="78441"/>
          <a:ext cx="1447239" cy="57510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577100</xdr:colOff>
      <xdr:row>0</xdr:row>
      <xdr:rowOff>61073</xdr:rowOff>
    </xdr:from>
    <xdr:to>
      <xdr:col>1</xdr:col>
      <xdr:colOff>2181226</xdr:colOff>
      <xdr:row>2</xdr:row>
      <xdr:rowOff>232666</xdr:rowOff>
    </xdr:to>
    <xdr:pic>
      <xdr:nvPicPr>
        <xdr:cNvPr id="2" name="Imagen 1">
          <a:extLst>
            <a:ext uri="{FF2B5EF4-FFF2-40B4-BE49-F238E27FC236}">
              <a16:creationId xmlns:a16="http://schemas.microsoft.com/office/drawing/2014/main" id="{2D5FF026-EAAE-4029-824C-48B16912275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58075" y="61073"/>
          <a:ext cx="1604126" cy="66689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611474</xdr:colOff>
      <xdr:row>0</xdr:row>
      <xdr:rowOff>52605</xdr:rowOff>
    </xdr:from>
    <xdr:to>
      <xdr:col>2</xdr:col>
      <xdr:colOff>723901</xdr:colOff>
      <xdr:row>2</xdr:row>
      <xdr:rowOff>238125</xdr:rowOff>
    </xdr:to>
    <xdr:pic>
      <xdr:nvPicPr>
        <xdr:cNvPr id="2" name="Imagen 1">
          <a:extLst>
            <a:ext uri="{FF2B5EF4-FFF2-40B4-BE49-F238E27FC236}">
              <a16:creationId xmlns:a16="http://schemas.microsoft.com/office/drawing/2014/main" id="{5F670A05-4A7F-41E4-BD98-7C1D9BEF198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3874" y="52605"/>
          <a:ext cx="1503077" cy="68082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647701</xdr:colOff>
      <xdr:row>0</xdr:row>
      <xdr:rowOff>17048</xdr:rowOff>
    </xdr:from>
    <xdr:to>
      <xdr:col>1</xdr:col>
      <xdr:colOff>2175767</xdr:colOff>
      <xdr:row>2</xdr:row>
      <xdr:rowOff>228599</xdr:rowOff>
    </xdr:to>
    <xdr:pic>
      <xdr:nvPicPr>
        <xdr:cNvPr id="2" name="Imagen 1">
          <a:extLst>
            <a:ext uri="{FF2B5EF4-FFF2-40B4-BE49-F238E27FC236}">
              <a16:creationId xmlns:a16="http://schemas.microsoft.com/office/drawing/2014/main" id="{A76FAC4E-3D9B-487A-BA41-AE352FF39B4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09626" y="17048"/>
          <a:ext cx="1528066" cy="70685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9</xdr:col>
      <xdr:colOff>95250</xdr:colOff>
      <xdr:row>7</xdr:row>
      <xdr:rowOff>38100</xdr:rowOff>
    </xdr:from>
    <xdr:to>
      <xdr:col>14</xdr:col>
      <xdr:colOff>742951</xdr:colOff>
      <xdr:row>7</xdr:row>
      <xdr:rowOff>619125</xdr:rowOff>
    </xdr:to>
    <xdr:graphicFrame macro="">
      <xdr:nvGraphicFramePr>
        <xdr:cNvPr id="2" name="Gráfico 1">
          <a:extLst>
            <a:ext uri="{FF2B5EF4-FFF2-40B4-BE49-F238E27FC236}">
              <a16:creationId xmlns:a16="http://schemas.microsoft.com/office/drawing/2014/main" id="{52390BB3-6A7F-4843-8077-C06AA047CA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63873</xdr:colOff>
      <xdr:row>8</xdr:row>
      <xdr:rowOff>19051</xdr:rowOff>
    </xdr:from>
    <xdr:to>
      <xdr:col>14</xdr:col>
      <xdr:colOff>750794</xdr:colOff>
      <xdr:row>8</xdr:row>
      <xdr:rowOff>549089</xdr:rowOff>
    </xdr:to>
    <xdr:graphicFrame macro="">
      <xdr:nvGraphicFramePr>
        <xdr:cNvPr id="3" name="Gráfico 2">
          <a:extLst>
            <a:ext uri="{FF2B5EF4-FFF2-40B4-BE49-F238E27FC236}">
              <a16:creationId xmlns:a16="http://schemas.microsoft.com/office/drawing/2014/main" id="{8928E75D-52D1-4F9E-80A1-38727D2DC7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140278</xdr:colOff>
      <xdr:row>9</xdr:row>
      <xdr:rowOff>18337</xdr:rowOff>
    </xdr:from>
    <xdr:to>
      <xdr:col>14</xdr:col>
      <xdr:colOff>779318</xdr:colOff>
      <xdr:row>10</xdr:row>
      <xdr:rowOff>280147</xdr:rowOff>
    </xdr:to>
    <xdr:graphicFrame macro="">
      <xdr:nvGraphicFramePr>
        <xdr:cNvPr id="4" name="Gráfico 3">
          <a:extLst>
            <a:ext uri="{FF2B5EF4-FFF2-40B4-BE49-F238E27FC236}">
              <a16:creationId xmlns:a16="http://schemas.microsoft.com/office/drawing/2014/main" id="{45BA6EEF-4FB3-4CF9-B90F-962960AF47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11206</xdr:colOff>
      <xdr:row>17</xdr:row>
      <xdr:rowOff>7845</xdr:rowOff>
    </xdr:from>
    <xdr:to>
      <xdr:col>14</xdr:col>
      <xdr:colOff>627530</xdr:colOff>
      <xdr:row>17</xdr:row>
      <xdr:rowOff>741269</xdr:rowOff>
    </xdr:to>
    <xdr:graphicFrame macro="">
      <xdr:nvGraphicFramePr>
        <xdr:cNvPr id="13" name="Gráfico 12">
          <a:extLst>
            <a:ext uri="{FF2B5EF4-FFF2-40B4-BE49-F238E27FC236}">
              <a16:creationId xmlns:a16="http://schemas.microsoft.com/office/drawing/2014/main" id="{120F38F9-3839-419D-8857-23E822EF5F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123264</xdr:colOff>
      <xdr:row>18</xdr:row>
      <xdr:rowOff>67236</xdr:rowOff>
    </xdr:from>
    <xdr:to>
      <xdr:col>14</xdr:col>
      <xdr:colOff>504265</xdr:colOff>
      <xdr:row>19</xdr:row>
      <xdr:rowOff>324971</xdr:rowOff>
    </xdr:to>
    <xdr:graphicFrame macro="">
      <xdr:nvGraphicFramePr>
        <xdr:cNvPr id="14" name="Gráfico 13">
          <a:extLst>
            <a:ext uri="{FF2B5EF4-FFF2-40B4-BE49-F238E27FC236}">
              <a16:creationId xmlns:a16="http://schemas.microsoft.com/office/drawing/2014/main" id="{4A28FB88-155F-42E6-8700-EAF228CAEE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9</xdr:col>
      <xdr:colOff>159169</xdr:colOff>
      <xdr:row>20</xdr:row>
      <xdr:rowOff>50936</xdr:rowOff>
    </xdr:from>
    <xdr:to>
      <xdr:col>14</xdr:col>
      <xdr:colOff>654469</xdr:colOff>
      <xdr:row>21</xdr:row>
      <xdr:rowOff>208037</xdr:rowOff>
    </xdr:to>
    <xdr:graphicFrame macro="">
      <xdr:nvGraphicFramePr>
        <xdr:cNvPr id="20" name="Gráfico 19">
          <a:extLst>
            <a:ext uri="{FF2B5EF4-FFF2-40B4-BE49-F238E27FC236}">
              <a16:creationId xmlns:a16="http://schemas.microsoft.com/office/drawing/2014/main" id="{D5DC416D-5BC1-4660-A98F-197ACFE13E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9</xdr:col>
      <xdr:colOff>168090</xdr:colOff>
      <xdr:row>26</xdr:row>
      <xdr:rowOff>41461</xdr:rowOff>
    </xdr:from>
    <xdr:to>
      <xdr:col>14</xdr:col>
      <xdr:colOff>750795</xdr:colOff>
      <xdr:row>26</xdr:row>
      <xdr:rowOff>565336</xdr:rowOff>
    </xdr:to>
    <xdr:graphicFrame macro="">
      <xdr:nvGraphicFramePr>
        <xdr:cNvPr id="27" name="Gráfico 26">
          <a:extLst>
            <a:ext uri="{FF2B5EF4-FFF2-40B4-BE49-F238E27FC236}">
              <a16:creationId xmlns:a16="http://schemas.microsoft.com/office/drawing/2014/main" id="{02E1CF8D-AC91-4BD4-AC62-6A9425B233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9</xdr:col>
      <xdr:colOff>179295</xdr:colOff>
      <xdr:row>28</xdr:row>
      <xdr:rowOff>39780</xdr:rowOff>
    </xdr:from>
    <xdr:to>
      <xdr:col>14</xdr:col>
      <xdr:colOff>683559</xdr:colOff>
      <xdr:row>28</xdr:row>
      <xdr:rowOff>544605</xdr:rowOff>
    </xdr:to>
    <xdr:graphicFrame macro="">
      <xdr:nvGraphicFramePr>
        <xdr:cNvPr id="29" name="Gráfico 28">
          <a:extLst>
            <a:ext uri="{FF2B5EF4-FFF2-40B4-BE49-F238E27FC236}">
              <a16:creationId xmlns:a16="http://schemas.microsoft.com/office/drawing/2014/main" id="{55C2CCE4-2B56-43D7-B4CF-5999F10794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9</xdr:col>
      <xdr:colOff>67237</xdr:colOff>
      <xdr:row>30</xdr:row>
      <xdr:rowOff>27214</xdr:rowOff>
    </xdr:from>
    <xdr:to>
      <xdr:col>14</xdr:col>
      <xdr:colOff>750794</xdr:colOff>
      <xdr:row>30</xdr:row>
      <xdr:rowOff>585107</xdr:rowOff>
    </xdr:to>
    <xdr:graphicFrame macro="">
      <xdr:nvGraphicFramePr>
        <xdr:cNvPr id="31" name="Gráfico 30">
          <a:extLst>
            <a:ext uri="{FF2B5EF4-FFF2-40B4-BE49-F238E27FC236}">
              <a16:creationId xmlns:a16="http://schemas.microsoft.com/office/drawing/2014/main" id="{068290B9-F04B-4124-964D-C8D23FA1D3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9</xdr:col>
      <xdr:colOff>28573</xdr:colOff>
      <xdr:row>35</xdr:row>
      <xdr:rowOff>14968</xdr:rowOff>
    </xdr:from>
    <xdr:to>
      <xdr:col>14</xdr:col>
      <xdr:colOff>761999</xdr:colOff>
      <xdr:row>35</xdr:row>
      <xdr:rowOff>600753</xdr:rowOff>
    </xdr:to>
    <xdr:graphicFrame macro="">
      <xdr:nvGraphicFramePr>
        <xdr:cNvPr id="32" name="Gráfico 31">
          <a:extLst>
            <a:ext uri="{FF2B5EF4-FFF2-40B4-BE49-F238E27FC236}">
              <a16:creationId xmlns:a16="http://schemas.microsoft.com/office/drawing/2014/main" id="{9351505D-1C3A-4466-B18F-7C6E37E946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1</xdr:col>
      <xdr:colOff>623977</xdr:colOff>
      <xdr:row>0</xdr:row>
      <xdr:rowOff>38100</xdr:rowOff>
    </xdr:from>
    <xdr:to>
      <xdr:col>4</xdr:col>
      <xdr:colOff>85726</xdr:colOff>
      <xdr:row>2</xdr:row>
      <xdr:rowOff>238125</xdr:rowOff>
    </xdr:to>
    <xdr:pic>
      <xdr:nvPicPr>
        <xdr:cNvPr id="26" name="Imagen 25">
          <a:extLst>
            <a:ext uri="{FF2B5EF4-FFF2-40B4-BE49-F238E27FC236}">
              <a16:creationId xmlns:a16="http://schemas.microsoft.com/office/drawing/2014/main" id="{3972BBB8-B197-43D7-B6C0-1C48D7F3F9FF}"/>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833527" y="38100"/>
          <a:ext cx="1604874" cy="695325"/>
        </a:xfrm>
        <a:prstGeom prst="rect">
          <a:avLst/>
        </a:prstGeom>
      </xdr:spPr>
    </xdr:pic>
    <xdr:clientData/>
  </xdr:twoCellAnchor>
  <xdr:twoCellAnchor>
    <xdr:from>
      <xdr:col>9</xdr:col>
      <xdr:colOff>56030</xdr:colOff>
      <xdr:row>15</xdr:row>
      <xdr:rowOff>89647</xdr:rowOff>
    </xdr:from>
    <xdr:to>
      <xdr:col>14</xdr:col>
      <xdr:colOff>739588</xdr:colOff>
      <xdr:row>16</xdr:row>
      <xdr:rowOff>549088</xdr:rowOff>
    </xdr:to>
    <xdr:graphicFrame macro="">
      <xdr:nvGraphicFramePr>
        <xdr:cNvPr id="5" name="Gráfico 4">
          <a:extLst>
            <a:ext uri="{FF2B5EF4-FFF2-40B4-BE49-F238E27FC236}">
              <a16:creationId xmlns:a16="http://schemas.microsoft.com/office/drawing/2014/main" id="{B734EF76-D760-4F45-9FE0-54672B99E3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Soraya Paola Ortegon Ramirez" id="{9F61D5C1-EB58-4EBE-BC20-CE374802A0BB}" userId="S::sortegon@anla.gov.co::cf45280c-06e4-4d4a-869a-f0ea501402d5"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M12" dT="2025-10-08T13:58:21.51" personId="{9F61D5C1-EB58-4EBE-BC20-CE374802A0BB}" id="{9DE61598-1E95-458B-8E9A-505D3004E98C}">
    <text>Esta mal escrito</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BC90"/>
  <sheetViews>
    <sheetView topLeftCell="A27" workbookViewId="0">
      <selection activeCell="M52" sqref="M52"/>
    </sheetView>
  </sheetViews>
  <sheetFormatPr baseColWidth="10" defaultRowHeight="15" x14ac:dyDescent="0.25"/>
  <cols>
    <col min="2" max="2" width="16.42578125" customWidth="1"/>
    <col min="5" max="5" width="31.42578125" customWidth="1"/>
    <col min="12" max="12" width="4.28515625" customWidth="1"/>
    <col min="13" max="19" width="6.7109375" customWidth="1"/>
    <col min="20" max="20" width="2.85546875" customWidth="1"/>
    <col min="21" max="26" width="11.42578125" customWidth="1"/>
    <col min="27" max="27" width="4.42578125" customWidth="1"/>
    <col min="28" max="34" width="6.7109375" customWidth="1"/>
    <col min="41" max="41" width="2.7109375" customWidth="1"/>
    <col min="42" max="48" width="6.7109375" customWidth="1"/>
    <col min="55" max="55" width="2.7109375" customWidth="1"/>
  </cols>
  <sheetData>
    <row r="1" spans="1:55" ht="15.75" thickBot="1" x14ac:dyDescent="0.3"/>
    <row r="2" spans="1:55" ht="15.75" thickBot="1" x14ac:dyDescent="0.3">
      <c r="A2" s="375" t="s">
        <v>1</v>
      </c>
      <c r="B2" s="371" t="s">
        <v>2</v>
      </c>
      <c r="C2" s="371" t="s">
        <v>3</v>
      </c>
      <c r="D2" s="371"/>
      <c r="E2" s="373" t="s">
        <v>0</v>
      </c>
      <c r="AB2" s="368" t="s">
        <v>119</v>
      </c>
      <c r="AC2" s="369"/>
      <c r="AD2" s="369"/>
      <c r="AE2" s="369"/>
      <c r="AF2" s="369"/>
      <c r="AG2" s="369"/>
      <c r="AH2" s="369"/>
      <c r="AI2" s="369"/>
      <c r="AJ2" s="369"/>
      <c r="AK2" s="369"/>
      <c r="AL2" s="369"/>
      <c r="AM2" s="369"/>
      <c r="AN2" s="370"/>
    </row>
    <row r="3" spans="1:55" ht="16.5" customHeight="1" thickBot="1" x14ac:dyDescent="0.3">
      <c r="A3" s="376"/>
      <c r="B3" s="372"/>
      <c r="C3" s="372"/>
      <c r="D3" s="372"/>
      <c r="E3" s="374"/>
      <c r="F3" s="39"/>
      <c r="AB3" s="73" t="e">
        <f>IF(Ingreso!F12=TRUE,Z7,Z6)</f>
        <v>#DIV/0!</v>
      </c>
      <c r="AC3" s="1"/>
      <c r="AD3" s="1"/>
      <c r="AE3" s="1"/>
      <c r="AF3" s="1"/>
      <c r="AG3" s="1"/>
      <c r="AH3" s="1"/>
      <c r="AI3" s="1"/>
      <c r="AJ3" s="1"/>
      <c r="AK3" s="1"/>
      <c r="AL3" s="1"/>
      <c r="AM3" s="1"/>
      <c r="AN3" s="48"/>
    </row>
    <row r="4" spans="1:55" x14ac:dyDescent="0.25">
      <c r="A4" s="74">
        <v>2025</v>
      </c>
      <c r="B4" s="32">
        <v>0.18</v>
      </c>
      <c r="C4" s="303" t="s">
        <v>5</v>
      </c>
      <c r="D4" s="303"/>
      <c r="E4" s="35" t="s">
        <v>111</v>
      </c>
      <c r="F4" s="38">
        <f>B4*0.7</f>
        <v>0.126</v>
      </c>
      <c r="AB4" s="335" t="s">
        <v>89</v>
      </c>
      <c r="AC4" s="336"/>
      <c r="AD4" s="336"/>
      <c r="AE4" s="336"/>
      <c r="AF4" s="336"/>
      <c r="AG4" s="336"/>
      <c r="AH4" s="337"/>
      <c r="AI4" s="1"/>
      <c r="AJ4" s="1"/>
      <c r="AK4" s="1"/>
      <c r="AL4" s="1"/>
      <c r="AM4" s="1"/>
      <c r="AN4" s="48"/>
    </row>
    <row r="5" spans="1:55" x14ac:dyDescent="0.25">
      <c r="A5" s="74">
        <v>2026</v>
      </c>
      <c r="B5" s="32">
        <v>0.2</v>
      </c>
      <c r="C5" s="303" t="s">
        <v>7</v>
      </c>
      <c r="D5" s="303"/>
      <c r="E5" s="35" t="s">
        <v>109</v>
      </c>
      <c r="F5" s="38">
        <f t="shared" ref="F5:F9" si="0">B5*0.7</f>
        <v>0.13999999999999999</v>
      </c>
      <c r="AB5" s="72" t="e">
        <f>'Otros Materiales'!J21</f>
        <v>#DIV/0!</v>
      </c>
      <c r="AC5" s="33"/>
      <c r="AD5" s="33"/>
      <c r="AE5" s="33"/>
      <c r="AF5" s="33"/>
      <c r="AG5" s="33"/>
      <c r="AH5" s="57"/>
      <c r="AI5" s="1"/>
      <c r="AJ5" s="1"/>
      <c r="AK5" s="1"/>
      <c r="AL5" s="1"/>
      <c r="AM5" s="1"/>
      <c r="AN5" s="48"/>
    </row>
    <row r="6" spans="1:55" x14ac:dyDescent="0.25">
      <c r="A6" s="74">
        <v>2027</v>
      </c>
      <c r="B6" s="32">
        <v>0.22</v>
      </c>
      <c r="C6" s="303" t="s">
        <v>8</v>
      </c>
      <c r="D6" s="303"/>
      <c r="E6" s="35" t="s">
        <v>110</v>
      </c>
      <c r="F6" s="38">
        <f t="shared" si="0"/>
        <v>0.154</v>
      </c>
      <c r="Y6" t="s">
        <v>92</v>
      </c>
      <c r="Z6" s="38" t="e">
        <f>'Otros Materiales'!J21</f>
        <v>#DIV/0!</v>
      </c>
      <c r="AB6" s="58"/>
      <c r="AC6" s="33">
        <v>2025</v>
      </c>
      <c r="AD6" s="33">
        <v>2026</v>
      </c>
      <c r="AE6" s="33">
        <v>2027</v>
      </c>
      <c r="AF6" s="33">
        <v>2028</v>
      </c>
      <c r="AG6" s="33">
        <v>2029</v>
      </c>
      <c r="AH6" s="57">
        <v>2030</v>
      </c>
      <c r="AI6" s="1"/>
      <c r="AJ6" s="1"/>
      <c r="AK6" s="1"/>
      <c r="AL6" s="1"/>
      <c r="AM6" s="1"/>
      <c r="AN6" s="48"/>
    </row>
    <row r="7" spans="1:55" x14ac:dyDescent="0.25">
      <c r="A7" s="74">
        <v>2028</v>
      </c>
      <c r="B7" s="32">
        <v>0.24</v>
      </c>
      <c r="C7" s="303" t="s">
        <v>9</v>
      </c>
      <c r="D7" s="303"/>
      <c r="E7" s="35" t="s">
        <v>108</v>
      </c>
      <c r="F7" s="38">
        <f t="shared" si="0"/>
        <v>0.16799999999999998</v>
      </c>
      <c r="Y7" t="s">
        <v>91</v>
      </c>
      <c r="Z7" s="38">
        <f>'Otros Materiales'!J22</f>
        <v>0.13999999999999999</v>
      </c>
      <c r="AB7" s="59">
        <v>0.16</v>
      </c>
      <c r="AC7" s="60">
        <v>0.02</v>
      </c>
      <c r="AD7" s="60">
        <v>0.02</v>
      </c>
      <c r="AE7" s="60">
        <v>0.02</v>
      </c>
      <c r="AF7" s="60">
        <v>0.02</v>
      </c>
      <c r="AG7" s="60">
        <v>0.03</v>
      </c>
      <c r="AH7" s="61">
        <v>0.03</v>
      </c>
      <c r="AI7" s="1"/>
      <c r="AJ7" s="1"/>
      <c r="AK7" s="1"/>
      <c r="AL7" s="1"/>
      <c r="AM7" s="1"/>
      <c r="AN7" s="48"/>
    </row>
    <row r="8" spans="1:55" x14ac:dyDescent="0.25">
      <c r="A8" s="74">
        <v>2029</v>
      </c>
      <c r="B8" s="32">
        <v>0.27</v>
      </c>
      <c r="C8" s="303" t="s">
        <v>11</v>
      </c>
      <c r="D8" s="303"/>
      <c r="E8" s="35" t="s">
        <v>10</v>
      </c>
      <c r="F8" s="38">
        <f t="shared" si="0"/>
        <v>0.189</v>
      </c>
      <c r="Y8" t="s">
        <v>93</v>
      </c>
      <c r="Z8" s="30">
        <f>'Otros Materiales'!F10</f>
        <v>0.2</v>
      </c>
      <c r="AB8" s="56" t="e">
        <f>AB5-AC8</f>
        <v>#DIV/0!</v>
      </c>
      <c r="AC8" s="60">
        <v>0.01</v>
      </c>
      <c r="AD8" s="68" t="e">
        <f>0.31-(AC8+AB8)</f>
        <v>#DIV/0!</v>
      </c>
      <c r="AE8" s="33"/>
      <c r="AF8" s="33"/>
      <c r="AG8" s="33"/>
      <c r="AH8" s="57"/>
      <c r="AI8" s="1"/>
      <c r="AJ8" s="1"/>
      <c r="AK8" s="1"/>
      <c r="AL8" s="1"/>
      <c r="AM8" s="1"/>
      <c r="AN8" s="48"/>
    </row>
    <row r="9" spans="1:55" ht="15.75" thickBot="1" x14ac:dyDescent="0.3">
      <c r="A9" s="74">
        <v>2030</v>
      </c>
      <c r="B9" s="32">
        <v>0.3</v>
      </c>
      <c r="C9" s="303" t="s">
        <v>12</v>
      </c>
      <c r="D9" s="303"/>
      <c r="E9" s="35" t="s">
        <v>117</v>
      </c>
      <c r="F9" s="38">
        <f t="shared" si="0"/>
        <v>0.21</v>
      </c>
      <c r="AB9" s="62" t="s">
        <v>81</v>
      </c>
      <c r="AC9" s="63" t="s">
        <v>82</v>
      </c>
      <c r="AD9" s="63" t="s">
        <v>83</v>
      </c>
      <c r="AE9" s="64"/>
      <c r="AF9" s="64"/>
      <c r="AG9" s="64"/>
      <c r="AH9" s="49"/>
      <c r="AI9" s="1"/>
      <c r="AJ9" s="1"/>
      <c r="AK9" s="1"/>
      <c r="AL9" s="1"/>
      <c r="AM9" s="1"/>
      <c r="AN9" s="48"/>
    </row>
    <row r="10" spans="1:55" ht="15.75" thickBot="1" x14ac:dyDescent="0.3">
      <c r="A10" s="75"/>
      <c r="B10" s="3"/>
      <c r="C10" s="303" t="s">
        <v>14</v>
      </c>
      <c r="D10" s="303"/>
      <c r="E10" s="35" t="s">
        <v>13</v>
      </c>
      <c r="F10" s="38"/>
      <c r="AB10" s="69"/>
      <c r="AC10" s="64"/>
      <c r="AD10" s="64"/>
      <c r="AE10" s="64"/>
      <c r="AF10" s="64"/>
      <c r="AG10" s="64"/>
      <c r="AH10" s="64"/>
      <c r="AI10" s="64"/>
      <c r="AJ10" s="64"/>
      <c r="AK10" s="64"/>
      <c r="AL10" s="64"/>
      <c r="AM10" s="64"/>
      <c r="AN10" s="49"/>
    </row>
    <row r="11" spans="1:55" ht="15.75" thickBot="1" x14ac:dyDescent="0.3">
      <c r="A11" s="75"/>
      <c r="B11" s="3"/>
      <c r="C11" s="303" t="s">
        <v>15</v>
      </c>
      <c r="D11" s="303"/>
      <c r="E11" s="35"/>
    </row>
    <row r="12" spans="1:55" ht="15.75" thickBot="1" x14ac:dyDescent="0.3">
      <c r="A12" s="75"/>
      <c r="B12" s="3"/>
      <c r="C12" s="303" t="s">
        <v>16</v>
      </c>
      <c r="D12" s="303"/>
      <c r="E12" s="35"/>
      <c r="M12" s="362" t="s">
        <v>84</v>
      </c>
      <c r="N12" s="363"/>
      <c r="O12" s="363"/>
      <c r="P12" s="363"/>
      <c r="Q12" s="363"/>
      <c r="R12" s="363"/>
      <c r="S12" s="363"/>
      <c r="T12" s="363"/>
      <c r="U12" s="363"/>
      <c r="V12" s="363"/>
      <c r="W12" s="363"/>
      <c r="X12" s="363"/>
      <c r="Y12" s="363"/>
      <c r="Z12" s="364"/>
      <c r="AB12" s="362" t="s">
        <v>50</v>
      </c>
      <c r="AC12" s="363"/>
      <c r="AD12" s="363"/>
      <c r="AE12" s="363"/>
      <c r="AF12" s="363"/>
      <c r="AG12" s="363"/>
      <c r="AH12" s="363"/>
      <c r="AI12" s="363"/>
      <c r="AJ12" s="363"/>
      <c r="AK12" s="363"/>
      <c r="AL12" s="363"/>
      <c r="AM12" s="363"/>
      <c r="AN12" s="364"/>
      <c r="AO12" s="1"/>
      <c r="AP12" s="362" t="s">
        <v>118</v>
      </c>
      <c r="AQ12" s="363"/>
      <c r="AR12" s="363"/>
      <c r="AS12" s="363"/>
      <c r="AT12" s="363"/>
      <c r="AU12" s="363"/>
      <c r="AV12" s="363"/>
      <c r="AW12" s="363"/>
      <c r="AX12" s="363"/>
      <c r="AY12" s="363"/>
      <c r="AZ12" s="363"/>
      <c r="BA12" s="363"/>
      <c r="BB12" s="364"/>
      <c r="BC12" s="1"/>
    </row>
    <row r="13" spans="1:55" ht="15.75" thickBot="1" x14ac:dyDescent="0.3">
      <c r="A13" s="76"/>
      <c r="B13" s="11"/>
      <c r="C13" s="302" t="s">
        <v>17</v>
      </c>
      <c r="D13" s="302"/>
      <c r="E13" s="36"/>
      <c r="M13" s="67"/>
      <c r="N13" s="1"/>
      <c r="O13" s="1"/>
      <c r="P13" s="1"/>
      <c r="Q13" s="1"/>
      <c r="R13" s="1"/>
      <c r="S13" s="1"/>
      <c r="T13" s="1"/>
      <c r="U13" s="1"/>
      <c r="V13" s="1"/>
      <c r="W13" s="1"/>
      <c r="X13" s="1"/>
      <c r="Y13" s="1"/>
      <c r="Z13" s="48"/>
      <c r="AB13" s="70"/>
      <c r="AC13" s="71"/>
      <c r="AD13" s="71"/>
      <c r="AE13" s="71"/>
      <c r="AF13" s="71"/>
      <c r="AG13" s="71"/>
      <c r="AH13" s="71"/>
      <c r="AI13" s="71"/>
      <c r="AJ13" s="71"/>
      <c r="AK13" s="71"/>
      <c r="AL13" s="71"/>
      <c r="AM13" s="71"/>
      <c r="AN13" s="44"/>
      <c r="AP13" s="67"/>
      <c r="AQ13" s="1"/>
      <c r="AR13" s="1"/>
      <c r="AS13" s="1"/>
      <c r="AT13" s="1"/>
      <c r="AU13" s="1"/>
      <c r="AV13" s="1"/>
      <c r="AW13" s="1"/>
      <c r="AX13" s="1"/>
      <c r="AY13" s="1"/>
      <c r="AZ13" s="1"/>
      <c r="BA13" s="1"/>
      <c r="BB13" s="48"/>
    </row>
    <row r="14" spans="1:55" ht="15.75" thickBot="1" x14ac:dyDescent="0.3">
      <c r="M14" s="335" t="s">
        <v>4</v>
      </c>
      <c r="N14" s="336"/>
      <c r="O14" s="336"/>
      <c r="P14" s="336"/>
      <c r="Q14" s="336"/>
      <c r="R14" s="336"/>
      <c r="S14" s="337"/>
      <c r="T14" s="1"/>
      <c r="U14" s="1"/>
      <c r="V14" s="1"/>
      <c r="W14" s="1"/>
      <c r="X14" s="1"/>
      <c r="Y14" s="1"/>
      <c r="Z14" s="48"/>
      <c r="AB14" s="335" t="s">
        <v>86</v>
      </c>
      <c r="AC14" s="336"/>
      <c r="AD14" s="336"/>
      <c r="AE14" s="336"/>
      <c r="AF14" s="336"/>
      <c r="AG14" s="336"/>
      <c r="AH14" s="337"/>
      <c r="AI14" s="1"/>
      <c r="AJ14" s="1"/>
      <c r="AK14" s="1"/>
      <c r="AL14" s="1"/>
      <c r="AM14" s="1"/>
      <c r="AN14" s="48"/>
      <c r="AP14" s="335" t="s">
        <v>45</v>
      </c>
      <c r="AQ14" s="336"/>
      <c r="AR14" s="336"/>
      <c r="AS14" s="336"/>
      <c r="AT14" s="336"/>
      <c r="AU14" s="336"/>
      <c r="AV14" s="337"/>
      <c r="AW14" s="1"/>
      <c r="AX14" s="1"/>
      <c r="AY14" s="1"/>
      <c r="AZ14" s="1"/>
      <c r="BA14" s="1"/>
      <c r="BB14" s="48"/>
    </row>
    <row r="15" spans="1:55" ht="15" customHeight="1" x14ac:dyDescent="0.25">
      <c r="B15" s="308" t="s">
        <v>18</v>
      </c>
      <c r="C15" s="310" t="s">
        <v>19</v>
      </c>
      <c r="D15" s="311"/>
      <c r="E15" s="310" t="s">
        <v>20</v>
      </c>
      <c r="F15" s="314"/>
      <c r="G15" s="314"/>
      <c r="H15" s="311"/>
      <c r="I15" s="310" t="s">
        <v>21</v>
      </c>
      <c r="J15" s="314"/>
      <c r="K15" s="311"/>
      <c r="M15" s="56" t="e">
        <f>'Plásticos Recolección'!J$10</f>
        <v>#DIV/0!</v>
      </c>
      <c r="N15" s="33"/>
      <c r="O15" s="33"/>
      <c r="P15" s="33"/>
      <c r="Q15" s="33"/>
      <c r="R15" s="33"/>
      <c r="S15" s="57"/>
      <c r="T15" s="1"/>
      <c r="U15" s="1"/>
      <c r="V15" s="1"/>
      <c r="W15" s="1"/>
      <c r="X15" s="1"/>
      <c r="Y15" s="1"/>
      <c r="Z15" s="48"/>
      <c r="AB15" s="56" t="e" cm="1">
        <f t="array" ref="AB15">'Plásticos Aprovechamiento'!J$10:J$10</f>
        <v>#DIV/0!</v>
      </c>
      <c r="AC15" s="33"/>
      <c r="AD15" s="33"/>
      <c r="AE15" s="33"/>
      <c r="AF15" s="33"/>
      <c r="AG15" s="33"/>
      <c r="AH15" s="57"/>
      <c r="AI15" s="1"/>
      <c r="AJ15" s="1"/>
      <c r="AK15" s="1"/>
      <c r="AL15" s="1"/>
      <c r="AM15" s="1"/>
      <c r="AN15" s="48"/>
      <c r="AP15" s="56" t="e">
        <f>'Materia Prima Reciclada'!J10</f>
        <v>#DIV/0!</v>
      </c>
      <c r="AQ15" s="33"/>
      <c r="AR15" s="33"/>
      <c r="AS15" s="33"/>
      <c r="AT15" s="33"/>
      <c r="AU15" s="33"/>
      <c r="AV15" s="57"/>
      <c r="AW15" s="1"/>
      <c r="AX15" s="1"/>
      <c r="AY15" s="1"/>
      <c r="AZ15" s="1"/>
      <c r="BA15" s="1"/>
      <c r="BB15" s="48"/>
    </row>
    <row r="16" spans="1:55" ht="15.75" thickBot="1" x14ac:dyDescent="0.3">
      <c r="B16" s="309"/>
      <c r="C16" s="312"/>
      <c r="D16" s="313"/>
      <c r="E16" s="312"/>
      <c r="F16" s="315"/>
      <c r="G16" s="315"/>
      <c r="H16" s="313"/>
      <c r="I16" s="312"/>
      <c r="J16" s="315"/>
      <c r="K16" s="313"/>
      <c r="M16" s="58"/>
      <c r="N16" s="33">
        <v>2025</v>
      </c>
      <c r="O16" s="33">
        <v>2026</v>
      </c>
      <c r="P16" s="33">
        <v>2027</v>
      </c>
      <c r="Q16" s="33">
        <v>2028</v>
      </c>
      <c r="R16" s="33">
        <v>2029</v>
      </c>
      <c r="S16" s="57">
        <v>2030</v>
      </c>
      <c r="T16" s="1"/>
      <c r="U16" s="1"/>
      <c r="V16" s="1"/>
      <c r="W16" s="1"/>
      <c r="X16" s="1"/>
      <c r="Y16" s="1"/>
      <c r="Z16" s="48"/>
      <c r="AB16" s="58"/>
      <c r="AC16" s="33">
        <v>2025</v>
      </c>
      <c r="AD16" s="33">
        <v>2026</v>
      </c>
      <c r="AE16" s="33">
        <v>2027</v>
      </c>
      <c r="AF16" s="33">
        <v>2028</v>
      </c>
      <c r="AG16" s="33">
        <v>2029</v>
      </c>
      <c r="AH16" s="57">
        <v>2030</v>
      </c>
      <c r="AI16" s="1"/>
      <c r="AJ16" s="1"/>
      <c r="AK16" s="1"/>
      <c r="AL16" s="1"/>
      <c r="AM16" s="1"/>
      <c r="AN16" s="48"/>
      <c r="AP16" s="58"/>
      <c r="AQ16" s="33">
        <v>2025</v>
      </c>
      <c r="AR16" s="33">
        <v>2026</v>
      </c>
      <c r="AS16" s="33">
        <v>2027</v>
      </c>
      <c r="AT16" s="33">
        <v>2028</v>
      </c>
      <c r="AU16" s="33">
        <v>2029</v>
      </c>
      <c r="AV16" s="57">
        <v>2030</v>
      </c>
      <c r="AW16" s="1"/>
      <c r="AX16" s="1"/>
      <c r="AY16" s="1"/>
      <c r="AZ16" s="1"/>
      <c r="BA16" s="1"/>
      <c r="BB16" s="48"/>
    </row>
    <row r="17" spans="2:54" x14ac:dyDescent="0.25">
      <c r="B17" s="316" t="s">
        <v>22</v>
      </c>
      <c r="C17" s="318" t="s">
        <v>23</v>
      </c>
      <c r="D17" s="304" t="s">
        <v>24</v>
      </c>
      <c r="E17" s="304" t="s">
        <v>25</v>
      </c>
      <c r="F17" s="304" t="s">
        <v>26</v>
      </c>
      <c r="G17" s="304" t="s">
        <v>27</v>
      </c>
      <c r="H17" s="304" t="s">
        <v>28</v>
      </c>
      <c r="I17" s="304" t="s">
        <v>29</v>
      </c>
      <c r="J17" s="304" t="s">
        <v>30</v>
      </c>
      <c r="K17" s="306" t="s">
        <v>31</v>
      </c>
      <c r="M17" s="59">
        <v>0.2</v>
      </c>
      <c r="N17" s="60">
        <v>0.05</v>
      </c>
      <c r="O17" s="60">
        <v>0.05</v>
      </c>
      <c r="P17" s="60">
        <v>0.05</v>
      </c>
      <c r="Q17" s="60">
        <v>0.05</v>
      </c>
      <c r="R17" s="60">
        <v>0.05</v>
      </c>
      <c r="S17" s="61">
        <v>0.05</v>
      </c>
      <c r="T17" s="1"/>
      <c r="U17" s="1"/>
      <c r="V17" s="1"/>
      <c r="W17" s="1"/>
      <c r="X17" s="1"/>
      <c r="Y17" s="1"/>
      <c r="Z17" s="48"/>
      <c r="AB17" s="59">
        <v>0.16</v>
      </c>
      <c r="AC17" s="60">
        <v>0.02</v>
      </c>
      <c r="AD17" s="60">
        <v>0.02</v>
      </c>
      <c r="AE17" s="60">
        <v>0.02</v>
      </c>
      <c r="AF17" s="60">
        <v>0.02</v>
      </c>
      <c r="AG17" s="60">
        <v>0.03</v>
      </c>
      <c r="AH17" s="61">
        <v>0.03</v>
      </c>
      <c r="AI17" s="1"/>
      <c r="AJ17" s="1"/>
      <c r="AK17" s="1"/>
      <c r="AL17" s="1"/>
      <c r="AM17" s="1"/>
      <c r="AN17" s="48"/>
      <c r="AP17" s="59">
        <v>0.4</v>
      </c>
      <c r="AQ17" s="60">
        <v>0.05</v>
      </c>
      <c r="AR17" s="60">
        <v>0.05</v>
      </c>
      <c r="AS17" s="60">
        <v>0.1</v>
      </c>
      <c r="AT17" s="60">
        <v>0.1</v>
      </c>
      <c r="AU17" s="60">
        <v>0.1</v>
      </c>
      <c r="AV17" s="61">
        <v>0.1</v>
      </c>
      <c r="AW17" s="1"/>
      <c r="AX17" s="1"/>
      <c r="AY17" s="1"/>
      <c r="AZ17" s="1"/>
      <c r="BA17" s="1"/>
      <c r="BB17" s="48"/>
    </row>
    <row r="18" spans="2:54" ht="15.75" thickBot="1" x14ac:dyDescent="0.3">
      <c r="B18" s="317"/>
      <c r="C18" s="319"/>
      <c r="D18" s="305"/>
      <c r="E18" s="305"/>
      <c r="F18" s="305"/>
      <c r="G18" s="305"/>
      <c r="H18" s="305"/>
      <c r="I18" s="305"/>
      <c r="J18" s="305"/>
      <c r="K18" s="307"/>
      <c r="M18" s="56" t="e">
        <f>M15-N18</f>
        <v>#DIV/0!</v>
      </c>
      <c r="N18" s="60">
        <v>0.01</v>
      </c>
      <c r="O18" s="68" t="e">
        <f>0.52-(N18+M18)</f>
        <v>#DIV/0!</v>
      </c>
      <c r="P18" s="33"/>
      <c r="Q18" s="33"/>
      <c r="R18" s="33"/>
      <c r="S18" s="57"/>
      <c r="T18" s="1"/>
      <c r="U18" s="1"/>
      <c r="V18" s="1"/>
      <c r="W18" s="1"/>
      <c r="X18" s="1"/>
      <c r="Y18" s="1"/>
      <c r="Z18" s="48"/>
      <c r="AB18" s="56" t="e">
        <f>AB15-AC18</f>
        <v>#DIV/0!</v>
      </c>
      <c r="AC18" s="60">
        <v>0.01</v>
      </c>
      <c r="AD18" s="68" t="e">
        <f>0.31-(AC18+AB18)</f>
        <v>#DIV/0!</v>
      </c>
      <c r="AE18" s="33"/>
      <c r="AF18" s="33"/>
      <c r="AG18" s="33"/>
      <c r="AH18" s="57"/>
      <c r="AI18" s="1"/>
      <c r="AJ18" s="1"/>
      <c r="AK18" s="1"/>
      <c r="AL18" s="1"/>
      <c r="AM18" s="1"/>
      <c r="AN18" s="48"/>
      <c r="AP18" s="56" t="e">
        <f>AP15-AQ18</f>
        <v>#DIV/0!</v>
      </c>
      <c r="AQ18" s="60">
        <v>0.02</v>
      </c>
      <c r="AR18" s="68" t="e">
        <f>0.91-(AQ18+AP18)</f>
        <v>#DIV/0!</v>
      </c>
      <c r="AS18" s="33"/>
      <c r="AT18" s="33"/>
      <c r="AU18" s="33"/>
      <c r="AV18" s="57"/>
      <c r="AW18" s="1"/>
      <c r="AX18" s="1"/>
      <c r="AY18" s="1"/>
      <c r="AZ18" s="1"/>
      <c r="BA18" s="1"/>
      <c r="BB18" s="48"/>
    </row>
    <row r="19" spans="2:54" ht="15.75" thickBot="1" x14ac:dyDescent="0.3">
      <c r="B19" s="4">
        <v>2024</v>
      </c>
      <c r="C19" s="16" t="s">
        <v>32</v>
      </c>
      <c r="D19" s="16"/>
      <c r="E19" s="16"/>
      <c r="F19" s="16"/>
      <c r="G19" s="16"/>
      <c r="H19" s="16"/>
      <c r="I19" s="16"/>
      <c r="J19" s="16"/>
      <c r="K19" s="17"/>
      <c r="M19" s="62" t="s">
        <v>81</v>
      </c>
      <c r="N19" s="63" t="s">
        <v>82</v>
      </c>
      <c r="O19" s="63" t="s">
        <v>83</v>
      </c>
      <c r="P19" s="64"/>
      <c r="Q19" s="64"/>
      <c r="R19" s="64"/>
      <c r="S19" s="49"/>
      <c r="T19" s="1"/>
      <c r="U19" s="1"/>
      <c r="V19" s="1"/>
      <c r="W19" s="1"/>
      <c r="X19" s="1"/>
      <c r="Y19" s="1"/>
      <c r="Z19" s="48"/>
      <c r="AB19" s="62" t="s">
        <v>81</v>
      </c>
      <c r="AC19" s="63" t="s">
        <v>82</v>
      </c>
      <c r="AD19" s="63" t="s">
        <v>83</v>
      </c>
      <c r="AE19" s="64"/>
      <c r="AF19" s="64"/>
      <c r="AG19" s="64"/>
      <c r="AH19" s="49"/>
      <c r="AI19" s="1"/>
      <c r="AJ19" s="1"/>
      <c r="AK19" s="1"/>
      <c r="AL19" s="1"/>
      <c r="AM19" s="1"/>
      <c r="AN19" s="48"/>
      <c r="AP19" s="62" t="s">
        <v>81</v>
      </c>
      <c r="AQ19" s="63" t="s">
        <v>82</v>
      </c>
      <c r="AR19" s="63" t="s">
        <v>83</v>
      </c>
      <c r="AS19" s="64"/>
      <c r="AT19" s="64"/>
      <c r="AU19" s="64"/>
      <c r="AV19" s="49"/>
      <c r="AW19" s="1"/>
      <c r="AX19" s="1"/>
      <c r="AY19" s="1"/>
      <c r="AZ19" s="1"/>
      <c r="BA19" s="1"/>
      <c r="BB19" s="48"/>
    </row>
    <row r="20" spans="2:54" ht="15.75" thickBot="1" x14ac:dyDescent="0.3">
      <c r="B20" s="5">
        <v>2025</v>
      </c>
      <c r="C20" s="6">
        <v>25</v>
      </c>
      <c r="D20" s="6">
        <v>50</v>
      </c>
      <c r="E20" s="6">
        <v>4</v>
      </c>
      <c r="F20" s="6">
        <v>18</v>
      </c>
      <c r="G20" s="6">
        <v>18</v>
      </c>
      <c r="H20" s="6">
        <v>45</v>
      </c>
      <c r="I20" s="6">
        <v>50</v>
      </c>
      <c r="J20" s="6">
        <v>20</v>
      </c>
      <c r="K20" s="7">
        <v>80</v>
      </c>
      <c r="M20" s="67"/>
      <c r="N20" s="1"/>
      <c r="O20" s="1"/>
      <c r="P20" s="1"/>
      <c r="Q20" s="1"/>
      <c r="R20" s="1"/>
      <c r="S20" s="1"/>
      <c r="T20" s="1"/>
      <c r="U20" s="1"/>
      <c r="V20" s="1"/>
      <c r="W20" s="1"/>
      <c r="X20" s="1"/>
      <c r="Y20" s="1"/>
      <c r="Z20" s="48"/>
      <c r="AB20" s="67"/>
      <c r="AC20" s="1"/>
      <c r="AD20" s="1"/>
      <c r="AE20" s="1"/>
      <c r="AF20" s="1"/>
      <c r="AG20" s="1"/>
      <c r="AH20" s="1"/>
      <c r="AI20" s="1"/>
      <c r="AJ20" s="1"/>
      <c r="AK20" s="1"/>
      <c r="AL20" s="1"/>
      <c r="AM20" s="1"/>
      <c r="AN20" s="48"/>
      <c r="AP20" s="67"/>
      <c r="AQ20" s="1"/>
      <c r="AR20" s="1"/>
      <c r="AS20" s="1"/>
      <c r="AT20" s="1"/>
      <c r="AU20" s="1"/>
      <c r="AV20" s="1"/>
      <c r="AW20" s="1"/>
      <c r="AX20" s="1"/>
      <c r="AY20" s="1"/>
      <c r="AZ20" s="1"/>
      <c r="BA20" s="1"/>
      <c r="BB20" s="48"/>
    </row>
    <row r="21" spans="2:54" x14ac:dyDescent="0.25">
      <c r="B21" s="8">
        <v>2026</v>
      </c>
      <c r="C21" s="3">
        <v>30</v>
      </c>
      <c r="D21" s="3">
        <v>60</v>
      </c>
      <c r="E21" s="3">
        <v>6</v>
      </c>
      <c r="F21" s="3">
        <v>20</v>
      </c>
      <c r="G21" s="3">
        <v>20</v>
      </c>
      <c r="H21" s="3">
        <v>50</v>
      </c>
      <c r="I21" s="3">
        <v>55</v>
      </c>
      <c r="J21" s="3">
        <v>22</v>
      </c>
      <c r="K21" s="9">
        <v>82</v>
      </c>
      <c r="M21" s="335" t="s">
        <v>6</v>
      </c>
      <c r="N21" s="336"/>
      <c r="O21" s="336"/>
      <c r="P21" s="336"/>
      <c r="Q21" s="336"/>
      <c r="R21" s="336"/>
      <c r="S21" s="337"/>
      <c r="T21" s="1"/>
      <c r="U21" s="1"/>
      <c r="V21" s="1"/>
      <c r="W21" s="1"/>
      <c r="X21" s="1"/>
      <c r="Y21" s="1"/>
      <c r="Z21" s="48"/>
      <c r="AB21" s="365" t="s">
        <v>87</v>
      </c>
      <c r="AC21" s="336"/>
      <c r="AD21" s="336"/>
      <c r="AE21" s="336"/>
      <c r="AF21" s="336"/>
      <c r="AG21" s="336"/>
      <c r="AH21" s="337"/>
      <c r="AI21" s="1"/>
      <c r="AJ21" s="1"/>
      <c r="AK21" s="1"/>
      <c r="AL21" s="1"/>
      <c r="AM21" s="1"/>
      <c r="AN21" s="48"/>
      <c r="AP21" s="335" t="s">
        <v>46</v>
      </c>
      <c r="AQ21" s="336"/>
      <c r="AR21" s="336"/>
      <c r="AS21" s="336"/>
      <c r="AT21" s="336"/>
      <c r="AU21" s="336"/>
      <c r="AV21" s="337"/>
      <c r="AW21" s="1"/>
      <c r="AX21" s="1"/>
      <c r="AY21" s="1"/>
      <c r="AZ21" s="1"/>
      <c r="BA21" s="1"/>
      <c r="BB21" s="48"/>
    </row>
    <row r="22" spans="2:54" x14ac:dyDescent="0.25">
      <c r="B22" s="8">
        <v>2027</v>
      </c>
      <c r="C22" s="3">
        <v>35</v>
      </c>
      <c r="D22" s="3">
        <v>70</v>
      </c>
      <c r="E22" s="3">
        <v>10</v>
      </c>
      <c r="F22" s="3">
        <v>22</v>
      </c>
      <c r="G22" s="3">
        <v>22</v>
      </c>
      <c r="H22" s="3">
        <v>60</v>
      </c>
      <c r="I22" s="3">
        <v>65</v>
      </c>
      <c r="J22" s="3">
        <v>25</v>
      </c>
      <c r="K22" s="9">
        <v>84</v>
      </c>
      <c r="M22" s="56" t="e">
        <f>'Plásticos Recolección'!J$11</f>
        <v>#DIV/0!</v>
      </c>
      <c r="N22" s="33"/>
      <c r="O22" s="33"/>
      <c r="P22" s="33"/>
      <c r="Q22" s="33"/>
      <c r="R22" s="33"/>
      <c r="S22" s="57"/>
      <c r="T22" s="1"/>
      <c r="U22" s="1"/>
      <c r="V22" s="1"/>
      <c r="W22" s="1"/>
      <c r="X22" s="1"/>
      <c r="Y22" s="1"/>
      <c r="Z22" s="48"/>
      <c r="AB22" s="56" t="e">
        <f>'Plásticos Aprovechamiento'!J$14</f>
        <v>#DIV/0!</v>
      </c>
      <c r="AC22" s="33"/>
      <c r="AD22" s="33"/>
      <c r="AE22" s="33"/>
      <c r="AF22" s="33"/>
      <c r="AG22" s="33"/>
      <c r="AH22" s="57"/>
      <c r="AI22" s="1"/>
      <c r="AJ22" s="1"/>
      <c r="AK22" s="1"/>
      <c r="AL22" s="1"/>
      <c r="AM22" s="1"/>
      <c r="AN22" s="48"/>
      <c r="AP22" s="56" t="e">
        <f>'Materia Prima Reciclada'!J11</f>
        <v>#DIV/0!</v>
      </c>
      <c r="AQ22" s="33"/>
      <c r="AR22" s="33"/>
      <c r="AS22" s="33"/>
      <c r="AT22" s="33"/>
      <c r="AU22" s="33"/>
      <c r="AV22" s="57"/>
      <c r="AW22" s="1"/>
      <c r="AX22" s="1"/>
      <c r="AY22" s="1"/>
      <c r="AZ22" s="1"/>
      <c r="BA22" s="1"/>
      <c r="BB22" s="48"/>
    </row>
    <row r="23" spans="2:54" x14ac:dyDescent="0.25">
      <c r="B23" s="8">
        <v>2028</v>
      </c>
      <c r="C23" s="3">
        <v>40</v>
      </c>
      <c r="D23" s="3">
        <v>80</v>
      </c>
      <c r="E23" s="3">
        <v>16</v>
      </c>
      <c r="F23" s="3">
        <v>24</v>
      </c>
      <c r="G23" s="3">
        <v>24</v>
      </c>
      <c r="H23" s="3">
        <v>70</v>
      </c>
      <c r="I23" s="3">
        <v>70</v>
      </c>
      <c r="J23" s="3">
        <v>28</v>
      </c>
      <c r="K23" s="9">
        <v>86</v>
      </c>
      <c r="M23" s="58"/>
      <c r="N23" s="33">
        <v>2025</v>
      </c>
      <c r="O23" s="33">
        <v>2026</v>
      </c>
      <c r="P23" s="33">
        <v>2027</v>
      </c>
      <c r="Q23" s="33">
        <v>2028</v>
      </c>
      <c r="R23" s="33">
        <v>2029</v>
      </c>
      <c r="S23" s="57">
        <v>2030</v>
      </c>
      <c r="T23" s="1"/>
      <c r="U23" s="1"/>
      <c r="V23" s="1"/>
      <c r="W23" s="1"/>
      <c r="X23" s="1"/>
      <c r="Y23" s="1"/>
      <c r="Z23" s="48"/>
      <c r="AB23" s="58"/>
      <c r="AC23" s="33">
        <v>2025</v>
      </c>
      <c r="AD23" s="33">
        <v>2026</v>
      </c>
      <c r="AE23" s="33">
        <v>2027</v>
      </c>
      <c r="AF23" s="33">
        <v>2028</v>
      </c>
      <c r="AG23" s="33">
        <v>2029</v>
      </c>
      <c r="AH23" s="57">
        <v>2030</v>
      </c>
      <c r="AI23" s="1"/>
      <c r="AJ23" s="1"/>
      <c r="AK23" s="1"/>
      <c r="AL23" s="1"/>
      <c r="AM23" s="1"/>
      <c r="AN23" s="48"/>
      <c r="AP23" s="58"/>
      <c r="AQ23" s="33">
        <v>2025</v>
      </c>
      <c r="AR23" s="33">
        <v>2026</v>
      </c>
      <c r="AS23" s="33">
        <v>2027</v>
      </c>
      <c r="AT23" s="33">
        <v>2028</v>
      </c>
      <c r="AU23" s="33">
        <v>2029</v>
      </c>
      <c r="AV23" s="57">
        <v>2030</v>
      </c>
      <c r="AW23" s="1"/>
      <c r="AX23" s="1"/>
      <c r="AY23" s="1"/>
      <c r="AZ23" s="1"/>
      <c r="BA23" s="1"/>
      <c r="BB23" s="48"/>
    </row>
    <row r="24" spans="2:54" x14ac:dyDescent="0.25">
      <c r="B24" s="8">
        <v>2029</v>
      </c>
      <c r="C24" s="3">
        <v>45</v>
      </c>
      <c r="D24" s="3">
        <v>90</v>
      </c>
      <c r="E24" s="3">
        <v>22</v>
      </c>
      <c r="F24" s="3">
        <v>27</v>
      </c>
      <c r="G24" s="3">
        <v>27</v>
      </c>
      <c r="H24" s="3">
        <v>80</v>
      </c>
      <c r="I24" s="3">
        <v>80</v>
      </c>
      <c r="J24" s="3">
        <v>31</v>
      </c>
      <c r="K24" s="9">
        <v>88</v>
      </c>
      <c r="M24" s="59">
        <v>0.2</v>
      </c>
      <c r="N24" s="60">
        <v>0.05</v>
      </c>
      <c r="O24" s="60">
        <v>0.05</v>
      </c>
      <c r="P24" s="60">
        <v>0.05</v>
      </c>
      <c r="Q24" s="60">
        <v>0.05</v>
      </c>
      <c r="R24" s="60">
        <v>0.05</v>
      </c>
      <c r="S24" s="61">
        <v>0.05</v>
      </c>
      <c r="T24" s="1"/>
      <c r="U24" s="1"/>
      <c r="V24" s="1"/>
      <c r="W24" s="1"/>
      <c r="X24" s="1"/>
      <c r="Y24" s="1"/>
      <c r="Z24" s="48"/>
      <c r="AB24" s="59">
        <v>0.16</v>
      </c>
      <c r="AC24" s="60">
        <v>0.02</v>
      </c>
      <c r="AD24" s="60">
        <v>0.02</v>
      </c>
      <c r="AE24" s="60">
        <v>0.02</v>
      </c>
      <c r="AF24" s="60">
        <v>0.02</v>
      </c>
      <c r="AG24" s="60">
        <v>0.03</v>
      </c>
      <c r="AH24" s="61">
        <v>0.03</v>
      </c>
      <c r="AI24" s="1"/>
      <c r="AJ24" s="1"/>
      <c r="AK24" s="1"/>
      <c r="AL24" s="1"/>
      <c r="AM24" s="1"/>
      <c r="AN24" s="48"/>
      <c r="AP24" s="59">
        <v>0.15</v>
      </c>
      <c r="AQ24" s="60">
        <v>0.05</v>
      </c>
      <c r="AR24" s="60">
        <v>0.02</v>
      </c>
      <c r="AS24" s="60">
        <v>0.03</v>
      </c>
      <c r="AT24" s="60">
        <v>0.03</v>
      </c>
      <c r="AU24" s="60">
        <v>0.03</v>
      </c>
      <c r="AV24" s="61">
        <v>0.04</v>
      </c>
      <c r="AW24" s="1"/>
      <c r="AX24" s="1"/>
      <c r="AY24" s="1"/>
      <c r="AZ24" s="1"/>
      <c r="BA24" s="1"/>
      <c r="BB24" s="48"/>
    </row>
    <row r="25" spans="2:54" x14ac:dyDescent="0.25">
      <c r="B25" s="8">
        <v>2030</v>
      </c>
      <c r="C25" s="3">
        <v>50</v>
      </c>
      <c r="D25" s="3">
        <v>98</v>
      </c>
      <c r="E25" s="3">
        <v>30</v>
      </c>
      <c r="F25" s="3">
        <v>30</v>
      </c>
      <c r="G25" s="3">
        <v>30</v>
      </c>
      <c r="H25" s="3">
        <v>90</v>
      </c>
      <c r="I25" s="3">
        <v>90</v>
      </c>
      <c r="J25" s="3">
        <v>35</v>
      </c>
      <c r="K25" s="9">
        <v>90</v>
      </c>
      <c r="M25" s="56" t="e">
        <f>M22-N25</f>
        <v>#DIV/0!</v>
      </c>
      <c r="N25" s="60">
        <v>0.01</v>
      </c>
      <c r="O25" s="68" t="e">
        <f>0.52-(N25+M25)</f>
        <v>#DIV/0!</v>
      </c>
      <c r="P25" s="33"/>
      <c r="Q25" s="33"/>
      <c r="R25" s="33"/>
      <c r="S25" s="57"/>
      <c r="T25" s="1"/>
      <c r="U25" s="1"/>
      <c r="V25" s="1"/>
      <c r="W25" s="1"/>
      <c r="X25" s="1"/>
      <c r="Y25" s="1"/>
      <c r="Z25" s="48"/>
      <c r="AB25" s="56" t="e">
        <f>AB22-AC25</f>
        <v>#DIV/0!</v>
      </c>
      <c r="AC25" s="60">
        <v>0.01</v>
      </c>
      <c r="AD25" s="68" t="e">
        <f>0.31-(AC25+AB25)</f>
        <v>#DIV/0!</v>
      </c>
      <c r="AE25" s="33"/>
      <c r="AF25" s="33"/>
      <c r="AG25" s="33"/>
      <c r="AH25" s="57"/>
      <c r="AI25" s="1"/>
      <c r="AJ25" s="1"/>
      <c r="AK25" s="1"/>
      <c r="AL25" s="1"/>
      <c r="AM25" s="1"/>
      <c r="AN25" s="48"/>
      <c r="AP25" s="56" t="e">
        <f>AP22-AQ25</f>
        <v>#DIV/0!</v>
      </c>
      <c r="AQ25" s="60">
        <v>0.01</v>
      </c>
      <c r="AR25" s="68" t="e">
        <f>0.36-(AQ25+AP25)</f>
        <v>#DIV/0!</v>
      </c>
      <c r="AS25" s="33"/>
      <c r="AT25" s="33"/>
      <c r="AU25" s="33"/>
      <c r="AV25" s="57"/>
      <c r="AW25" s="1"/>
      <c r="AX25" s="1"/>
      <c r="AY25" s="1"/>
      <c r="AZ25" s="1"/>
      <c r="BA25" s="1"/>
      <c r="BB25" s="48"/>
    </row>
    <row r="26" spans="2:54" ht="15.75" thickBot="1" x14ac:dyDescent="0.3">
      <c r="B26" s="8">
        <v>2035</v>
      </c>
      <c r="C26" s="3"/>
      <c r="D26" s="3"/>
      <c r="E26" s="3"/>
      <c r="F26" s="3"/>
      <c r="G26" s="3"/>
      <c r="H26" s="3"/>
      <c r="I26" s="3"/>
      <c r="J26" s="3">
        <v>40</v>
      </c>
      <c r="K26" s="9"/>
      <c r="M26" s="62" t="s">
        <v>81</v>
      </c>
      <c r="N26" s="63" t="s">
        <v>82</v>
      </c>
      <c r="O26" s="63" t="s">
        <v>83</v>
      </c>
      <c r="P26" s="64"/>
      <c r="Q26" s="64"/>
      <c r="R26" s="64"/>
      <c r="S26" s="49"/>
      <c r="T26" s="1"/>
      <c r="U26" s="1"/>
      <c r="V26" s="1"/>
      <c r="W26" s="1"/>
      <c r="X26" s="1"/>
      <c r="Y26" s="1"/>
      <c r="Z26" s="48"/>
      <c r="AB26" s="62" t="s">
        <v>81</v>
      </c>
      <c r="AC26" s="63" t="s">
        <v>82</v>
      </c>
      <c r="AD26" s="63" t="s">
        <v>83</v>
      </c>
      <c r="AE26" s="64"/>
      <c r="AF26" s="64"/>
      <c r="AG26" s="64"/>
      <c r="AH26" s="49"/>
      <c r="AI26" s="1"/>
      <c r="AJ26" s="1"/>
      <c r="AK26" s="1"/>
      <c r="AL26" s="1"/>
      <c r="AM26" s="1"/>
      <c r="AN26" s="48"/>
      <c r="AP26" s="62" t="s">
        <v>81</v>
      </c>
      <c r="AQ26" s="63" t="s">
        <v>82</v>
      </c>
      <c r="AR26" s="63" t="s">
        <v>83</v>
      </c>
      <c r="AS26" s="64"/>
      <c r="AT26" s="64"/>
      <c r="AU26" s="64"/>
      <c r="AV26" s="49"/>
      <c r="AW26" s="1"/>
      <c r="AX26" s="1"/>
      <c r="AY26" s="1"/>
      <c r="AZ26" s="1"/>
      <c r="BA26" s="1"/>
      <c r="BB26" s="48"/>
    </row>
    <row r="27" spans="2:54" ht="15.75" thickBot="1" x14ac:dyDescent="0.3">
      <c r="B27" s="10">
        <v>2040</v>
      </c>
      <c r="C27" s="11"/>
      <c r="D27" s="11"/>
      <c r="E27" s="11"/>
      <c r="F27" s="11"/>
      <c r="G27" s="11"/>
      <c r="H27" s="11"/>
      <c r="I27" s="11"/>
      <c r="J27" s="11">
        <v>60</v>
      </c>
      <c r="K27" s="12"/>
      <c r="M27" s="67"/>
      <c r="N27" s="1"/>
      <c r="O27" s="1"/>
      <c r="P27" s="1"/>
      <c r="Q27" s="1"/>
      <c r="R27" s="1"/>
      <c r="S27" s="1"/>
      <c r="T27" s="1"/>
      <c r="U27" s="1"/>
      <c r="V27" s="1"/>
      <c r="W27" s="1"/>
      <c r="X27" s="1"/>
      <c r="Y27" s="1"/>
      <c r="Z27" s="48"/>
      <c r="AB27" s="67"/>
      <c r="AC27" s="1"/>
      <c r="AD27" s="1"/>
      <c r="AE27" s="1"/>
      <c r="AF27" s="1"/>
      <c r="AG27" s="1"/>
      <c r="AH27" s="1"/>
      <c r="AI27" s="1"/>
      <c r="AJ27" s="1"/>
      <c r="AK27" s="1"/>
      <c r="AL27" s="1"/>
      <c r="AM27" s="1"/>
      <c r="AN27" s="48"/>
      <c r="AP27" s="67"/>
      <c r="AQ27" s="1"/>
      <c r="AR27" s="1"/>
      <c r="AS27" s="1"/>
      <c r="AT27" s="1"/>
      <c r="AU27" s="1"/>
      <c r="AV27" s="1"/>
      <c r="AW27" s="1"/>
      <c r="AX27" s="1"/>
      <c r="AY27" s="1"/>
      <c r="AZ27" s="1"/>
      <c r="BA27" s="1"/>
      <c r="BB27" s="48"/>
    </row>
    <row r="28" spans="2:54" ht="15.75" thickBot="1" x14ac:dyDescent="0.3">
      <c r="M28" s="335" t="s">
        <v>134</v>
      </c>
      <c r="N28" s="336"/>
      <c r="O28" s="336"/>
      <c r="P28" s="336"/>
      <c r="Q28" s="336"/>
      <c r="R28" s="336"/>
      <c r="S28" s="337"/>
      <c r="T28" s="1"/>
      <c r="U28" s="1"/>
      <c r="V28" s="1"/>
      <c r="W28" s="1"/>
      <c r="X28" s="1"/>
      <c r="Y28" s="1"/>
      <c r="Z28" s="48"/>
      <c r="AB28" s="365" t="s">
        <v>88</v>
      </c>
      <c r="AC28" s="336"/>
      <c r="AD28" s="336"/>
      <c r="AE28" s="336"/>
      <c r="AF28" s="336"/>
      <c r="AG28" s="336"/>
      <c r="AH28" s="337"/>
      <c r="AI28" s="1"/>
      <c r="AJ28" s="1"/>
      <c r="AK28" s="1"/>
      <c r="AL28" s="1"/>
      <c r="AM28" s="1"/>
      <c r="AN28" s="48"/>
      <c r="AP28" s="377" t="s">
        <v>116</v>
      </c>
      <c r="AQ28" s="378"/>
      <c r="AR28" s="378"/>
      <c r="AS28" s="378"/>
      <c r="AT28" s="378"/>
      <c r="AU28" s="378"/>
      <c r="AV28" s="379"/>
      <c r="AW28" s="1"/>
      <c r="AX28" s="1"/>
      <c r="AY28" s="1"/>
      <c r="AZ28" s="1"/>
      <c r="BA28" s="1"/>
      <c r="BB28" s="48"/>
    </row>
    <row r="29" spans="2:54" ht="15.75" thickBot="1" x14ac:dyDescent="0.3">
      <c r="B29" s="350" t="s">
        <v>33</v>
      </c>
      <c r="C29" s="351"/>
      <c r="D29" s="351"/>
      <c r="E29" s="351"/>
      <c r="F29" s="351"/>
      <c r="G29" s="351"/>
      <c r="H29" s="351"/>
      <c r="I29" s="351"/>
      <c r="J29" s="351"/>
      <c r="K29" s="352"/>
      <c r="M29" s="56" t="e">
        <f>'Plásticos Recolección'!J14</f>
        <v>#DIV/0!</v>
      </c>
      <c r="N29" s="33"/>
      <c r="O29" s="33"/>
      <c r="P29" s="33"/>
      <c r="Q29" s="33"/>
      <c r="R29" s="33"/>
      <c r="S29" s="57"/>
      <c r="T29" s="1"/>
      <c r="U29" s="1"/>
      <c r="V29" s="1"/>
      <c r="W29" s="1"/>
      <c r="X29" s="1"/>
      <c r="Y29" s="1"/>
      <c r="Z29" s="48"/>
      <c r="AB29" s="56" t="e">
        <f>'Plásticos Aprovechamiento'!J$17</f>
        <v>#DIV/0!</v>
      </c>
      <c r="AC29" s="33"/>
      <c r="AD29" s="33"/>
      <c r="AE29" s="33"/>
      <c r="AF29" s="33"/>
      <c r="AG29" s="33"/>
      <c r="AH29" s="57"/>
      <c r="AI29" s="1"/>
      <c r="AJ29" s="1"/>
      <c r="AK29" s="1"/>
      <c r="AL29" s="1"/>
      <c r="AM29" s="1"/>
      <c r="AN29" s="48"/>
      <c r="AP29" s="56" t="e">
        <f>'Materia Prima Reciclada'!J13</f>
        <v>#DIV/0!</v>
      </c>
      <c r="AQ29" s="33"/>
      <c r="AR29" s="33"/>
      <c r="AS29" s="33"/>
      <c r="AT29" s="33"/>
      <c r="AU29" s="33"/>
      <c r="AV29" s="57"/>
      <c r="AW29" s="1"/>
      <c r="AX29" s="1"/>
      <c r="AY29" s="1"/>
      <c r="AZ29" s="1"/>
      <c r="BA29" s="1"/>
      <c r="BB29" s="48"/>
    </row>
    <row r="30" spans="2:54" x14ac:dyDescent="0.25">
      <c r="B30" s="320" t="s">
        <v>34</v>
      </c>
      <c r="C30" s="320"/>
      <c r="D30" s="320"/>
      <c r="E30" s="321"/>
      <c r="F30" s="13">
        <v>2025</v>
      </c>
      <c r="G30" s="13">
        <v>2026</v>
      </c>
      <c r="H30" s="13">
        <v>2027</v>
      </c>
      <c r="I30" s="13">
        <v>2028</v>
      </c>
      <c r="J30" s="13">
        <v>2029</v>
      </c>
      <c r="K30" s="13">
        <v>2030</v>
      </c>
      <c r="M30" s="58"/>
      <c r="N30" s="33">
        <v>2025</v>
      </c>
      <c r="O30" s="33">
        <v>2026</v>
      </c>
      <c r="P30" s="33">
        <v>2027</v>
      </c>
      <c r="Q30" s="33">
        <v>2028</v>
      </c>
      <c r="R30" s="33">
        <v>2029</v>
      </c>
      <c r="S30" s="57">
        <v>2030</v>
      </c>
      <c r="T30" s="1"/>
      <c r="U30" s="1"/>
      <c r="V30" s="1"/>
      <c r="W30" s="1"/>
      <c r="X30" s="1"/>
      <c r="Y30" s="1"/>
      <c r="Z30" s="48"/>
      <c r="AB30" s="58"/>
      <c r="AC30" s="33">
        <v>2025</v>
      </c>
      <c r="AD30" s="33">
        <v>2026</v>
      </c>
      <c r="AE30" s="33">
        <v>2027</v>
      </c>
      <c r="AF30" s="33">
        <v>2028</v>
      </c>
      <c r="AG30" s="33">
        <v>2029</v>
      </c>
      <c r="AH30" s="57">
        <v>2030</v>
      </c>
      <c r="AI30" s="1"/>
      <c r="AJ30" s="1"/>
      <c r="AK30" s="1"/>
      <c r="AL30" s="1"/>
      <c r="AM30" s="1"/>
      <c r="AN30" s="48"/>
      <c r="AP30" s="58"/>
      <c r="AQ30" s="33">
        <v>2025</v>
      </c>
      <c r="AR30" s="33">
        <v>2026</v>
      </c>
      <c r="AS30" s="33">
        <v>2027</v>
      </c>
      <c r="AT30" s="33">
        <v>2028</v>
      </c>
      <c r="AU30" s="33">
        <v>2029</v>
      </c>
      <c r="AV30" s="57">
        <v>2030</v>
      </c>
      <c r="AW30" s="1"/>
      <c r="AX30" s="1"/>
      <c r="AY30" s="1"/>
      <c r="AZ30" s="1"/>
      <c r="BA30" s="1"/>
      <c r="BB30" s="48"/>
    </row>
    <row r="31" spans="2:54" x14ac:dyDescent="0.25">
      <c r="B31" s="322" t="s">
        <v>35</v>
      </c>
      <c r="C31" s="322"/>
      <c r="D31" s="322"/>
      <c r="E31" s="322"/>
      <c r="F31" s="323">
        <v>0.25</v>
      </c>
      <c r="G31" s="323">
        <v>0.3</v>
      </c>
      <c r="H31" s="323">
        <v>0.35</v>
      </c>
      <c r="I31" s="323">
        <v>0.4</v>
      </c>
      <c r="J31" s="323">
        <v>0.45</v>
      </c>
      <c r="K31" s="323">
        <v>0.5</v>
      </c>
      <c r="M31" s="59">
        <v>0.45</v>
      </c>
      <c r="N31" s="60">
        <v>0.05</v>
      </c>
      <c r="O31" s="60">
        <v>0.1</v>
      </c>
      <c r="P31" s="60">
        <v>0.1</v>
      </c>
      <c r="Q31" s="60">
        <v>0.1</v>
      </c>
      <c r="R31" s="60">
        <v>0.1</v>
      </c>
      <c r="S31" s="61">
        <v>0.08</v>
      </c>
      <c r="T31" s="1"/>
      <c r="U31" s="1"/>
      <c r="V31" s="1"/>
      <c r="W31" s="1"/>
      <c r="X31" s="1"/>
      <c r="Y31" s="1"/>
      <c r="Z31" s="48"/>
      <c r="AB31" s="59">
        <v>0.02</v>
      </c>
      <c r="AC31" s="60">
        <v>0.02</v>
      </c>
      <c r="AD31" s="60">
        <v>0.02</v>
      </c>
      <c r="AE31" s="60">
        <v>0.04</v>
      </c>
      <c r="AF31" s="60">
        <v>0.06</v>
      </c>
      <c r="AG31" s="60">
        <v>0.06</v>
      </c>
      <c r="AH31" s="61">
        <v>0.08</v>
      </c>
      <c r="AI31" s="1"/>
      <c r="AJ31" s="1"/>
      <c r="AK31" s="1"/>
      <c r="AL31" s="1"/>
      <c r="AM31" s="1"/>
      <c r="AN31" s="48"/>
      <c r="AP31" s="59">
        <v>0.75</v>
      </c>
      <c r="AQ31" s="60">
        <v>0.05</v>
      </c>
      <c r="AR31" s="60">
        <v>0.02</v>
      </c>
      <c r="AS31" s="60">
        <v>0.02</v>
      </c>
      <c r="AT31" s="60">
        <v>0.02</v>
      </c>
      <c r="AU31" s="60">
        <v>0.02</v>
      </c>
      <c r="AV31" s="61">
        <v>0.02</v>
      </c>
      <c r="AW31" s="1"/>
      <c r="AX31" s="1"/>
      <c r="AY31" s="1"/>
      <c r="AZ31" s="1"/>
      <c r="BA31" s="1"/>
      <c r="BB31" s="48"/>
    </row>
    <row r="32" spans="2:54" ht="15" customHeight="1" x14ac:dyDescent="0.25">
      <c r="B32" s="325" t="s">
        <v>36</v>
      </c>
      <c r="C32" s="325"/>
      <c r="D32" s="325"/>
      <c r="E32" s="325"/>
      <c r="F32" s="323"/>
      <c r="G32" s="323"/>
      <c r="H32" s="323"/>
      <c r="I32" s="323"/>
      <c r="J32" s="323"/>
      <c r="K32" s="323"/>
      <c r="M32" s="56" t="e">
        <f>M29-N32</f>
        <v>#DIV/0!</v>
      </c>
      <c r="N32" s="60">
        <v>0.02</v>
      </c>
      <c r="O32" s="68" t="e">
        <f>1.02-(N32+M32)</f>
        <v>#DIV/0!</v>
      </c>
      <c r="P32" s="33"/>
      <c r="Q32" s="33"/>
      <c r="R32" s="33"/>
      <c r="S32" s="57"/>
      <c r="T32" s="1"/>
      <c r="U32" s="1"/>
      <c r="V32" s="1"/>
      <c r="W32" s="1"/>
      <c r="X32" s="1"/>
      <c r="Y32" s="1"/>
      <c r="Z32" s="48"/>
      <c r="AB32" s="56" t="e">
        <f>AB29-AC32</f>
        <v>#DIV/0!</v>
      </c>
      <c r="AC32" s="60">
        <v>0.01</v>
      </c>
      <c r="AD32" s="68" t="e">
        <f>0.31-(AC32+AB32)</f>
        <v>#DIV/0!</v>
      </c>
      <c r="AE32" s="33"/>
      <c r="AF32" s="33"/>
      <c r="AG32" s="33"/>
      <c r="AH32" s="57"/>
      <c r="AI32" s="1"/>
      <c r="AJ32" s="1"/>
      <c r="AK32" s="1"/>
      <c r="AL32" s="1"/>
      <c r="AM32" s="1"/>
      <c r="AN32" s="48"/>
      <c r="AP32" s="56" t="e">
        <f>AP29-AQ32</f>
        <v>#DIV/0!</v>
      </c>
      <c r="AQ32" s="60">
        <v>0.02</v>
      </c>
      <c r="AR32" s="68" t="e">
        <f>0.92-(AQ32+AP32)</f>
        <v>#DIV/0!</v>
      </c>
      <c r="AS32" s="33"/>
      <c r="AT32" s="33"/>
      <c r="AU32" s="33"/>
      <c r="AV32" s="57"/>
      <c r="AW32" s="1"/>
      <c r="AX32" s="1"/>
      <c r="AY32" s="1"/>
      <c r="AZ32" s="1"/>
      <c r="BA32" s="1"/>
      <c r="BB32" s="48"/>
    </row>
    <row r="33" spans="2:54" ht="15.75" thickBot="1" x14ac:dyDescent="0.3">
      <c r="B33" s="322" t="s">
        <v>37</v>
      </c>
      <c r="C33" s="322"/>
      <c r="D33" s="322"/>
      <c r="E33" s="322"/>
      <c r="F33" s="323"/>
      <c r="G33" s="323"/>
      <c r="H33" s="323"/>
      <c r="I33" s="323"/>
      <c r="J33" s="323"/>
      <c r="K33" s="323"/>
      <c r="M33" s="62" t="s">
        <v>81</v>
      </c>
      <c r="N33" s="63" t="s">
        <v>82</v>
      </c>
      <c r="O33" s="63" t="s">
        <v>83</v>
      </c>
      <c r="P33" s="64"/>
      <c r="Q33" s="64"/>
      <c r="R33" s="64"/>
      <c r="S33" s="49"/>
      <c r="T33" s="1"/>
      <c r="U33" s="1"/>
      <c r="V33" s="1"/>
      <c r="W33" s="1"/>
      <c r="X33" s="1"/>
      <c r="Y33" s="1"/>
      <c r="Z33" s="48"/>
      <c r="AB33" s="62" t="s">
        <v>81</v>
      </c>
      <c r="AC33" s="63" t="s">
        <v>82</v>
      </c>
      <c r="AD33" s="63" t="s">
        <v>83</v>
      </c>
      <c r="AE33" s="64"/>
      <c r="AF33" s="64"/>
      <c r="AG33" s="64"/>
      <c r="AH33" s="49"/>
      <c r="AI33" s="1"/>
      <c r="AJ33" s="1"/>
      <c r="AK33" s="1"/>
      <c r="AL33" s="1"/>
      <c r="AM33" s="1"/>
      <c r="AN33" s="48"/>
      <c r="AP33" s="62" t="s">
        <v>81</v>
      </c>
      <c r="AQ33" s="63" t="s">
        <v>82</v>
      </c>
      <c r="AR33" s="63" t="s">
        <v>83</v>
      </c>
      <c r="AS33" s="64"/>
      <c r="AT33" s="64"/>
      <c r="AU33" s="64"/>
      <c r="AV33" s="49"/>
      <c r="AW33" s="1"/>
      <c r="AX33" s="1"/>
      <c r="AY33" s="1"/>
      <c r="AZ33" s="1"/>
      <c r="BA33" s="1"/>
      <c r="BB33" s="48"/>
    </row>
    <row r="34" spans="2:54" ht="15" customHeight="1" thickBot="1" x14ac:dyDescent="0.3">
      <c r="B34" s="324" t="s">
        <v>38</v>
      </c>
      <c r="C34" s="324"/>
      <c r="D34" s="324"/>
      <c r="E34" s="324"/>
      <c r="F34" s="323"/>
      <c r="G34" s="323"/>
      <c r="H34" s="323"/>
      <c r="I34" s="323"/>
      <c r="J34" s="323"/>
      <c r="K34" s="323"/>
      <c r="M34" s="69"/>
      <c r="N34" s="64"/>
      <c r="O34" s="64"/>
      <c r="P34" s="64"/>
      <c r="Q34" s="64"/>
      <c r="R34" s="64"/>
      <c r="S34" s="64"/>
      <c r="T34" s="64"/>
      <c r="U34" s="64"/>
      <c r="V34" s="64"/>
      <c r="W34" s="64"/>
      <c r="X34" s="64"/>
      <c r="Y34" s="64"/>
      <c r="Z34" s="49"/>
      <c r="AB34" s="67"/>
      <c r="AC34" s="1"/>
      <c r="AD34" s="1"/>
      <c r="AE34" s="1"/>
      <c r="AF34" s="1"/>
      <c r="AG34" s="1"/>
      <c r="AH34" s="1"/>
      <c r="AI34" s="1"/>
      <c r="AJ34" s="1"/>
      <c r="AK34" s="1"/>
      <c r="AL34" s="1"/>
      <c r="AM34" s="1"/>
      <c r="AN34" s="48"/>
      <c r="AP34" s="69"/>
      <c r="AQ34" s="64"/>
      <c r="AR34" s="64"/>
      <c r="AS34" s="64"/>
      <c r="AT34" s="64"/>
      <c r="AU34" s="64"/>
      <c r="AV34" s="64"/>
      <c r="AW34" s="64"/>
      <c r="AX34" s="64"/>
      <c r="AY34" s="64"/>
      <c r="AZ34" s="64"/>
      <c r="BA34" s="64"/>
      <c r="BB34" s="49"/>
    </row>
    <row r="35" spans="2:54" ht="15" customHeight="1" x14ac:dyDescent="0.25">
      <c r="B35" s="325" t="s">
        <v>39</v>
      </c>
      <c r="C35" s="325"/>
      <c r="D35" s="325"/>
      <c r="E35" s="325"/>
      <c r="F35" s="323"/>
      <c r="G35" s="323"/>
      <c r="H35" s="323"/>
      <c r="I35" s="323"/>
      <c r="J35" s="323"/>
      <c r="K35" s="323"/>
      <c r="M35" s="334"/>
      <c r="N35" s="334"/>
      <c r="O35" s="334"/>
      <c r="P35" s="334"/>
      <c r="Q35" s="334"/>
      <c r="R35" s="334"/>
      <c r="S35" s="334"/>
      <c r="T35" s="1"/>
      <c r="U35" s="1"/>
      <c r="V35" s="1"/>
      <c r="W35" s="1"/>
      <c r="X35" s="1"/>
      <c r="Y35" s="1"/>
      <c r="Z35" s="1"/>
      <c r="AB35" s="335" t="s">
        <v>85</v>
      </c>
      <c r="AC35" s="336"/>
      <c r="AD35" s="336"/>
      <c r="AE35" s="336"/>
      <c r="AF35" s="336"/>
      <c r="AG35" s="336"/>
      <c r="AH35" s="337"/>
      <c r="AI35" s="1"/>
      <c r="AJ35" s="1"/>
      <c r="AK35" s="1"/>
      <c r="AL35" s="1"/>
      <c r="AM35" s="1"/>
      <c r="AN35" s="48"/>
      <c r="AP35" s="380"/>
      <c r="AQ35" s="380"/>
      <c r="AR35" s="380"/>
      <c r="AS35" s="380"/>
      <c r="AT35" s="380"/>
      <c r="AU35" s="380"/>
      <c r="AV35" s="380"/>
      <c r="AW35" s="1"/>
      <c r="AX35" s="1"/>
      <c r="AY35" s="1"/>
      <c r="AZ35" s="1"/>
      <c r="BA35" s="1"/>
      <c r="BB35" s="1"/>
    </row>
    <row r="36" spans="2:54" ht="15" customHeight="1" x14ac:dyDescent="0.25">
      <c r="B36" s="325" t="s">
        <v>40</v>
      </c>
      <c r="C36" s="325"/>
      <c r="D36" s="325"/>
      <c r="E36" s="325"/>
      <c r="F36" s="323"/>
      <c r="G36" s="323"/>
      <c r="H36" s="323"/>
      <c r="I36" s="323"/>
      <c r="J36" s="323"/>
      <c r="K36" s="323"/>
      <c r="M36" s="68"/>
      <c r="N36" s="33"/>
      <c r="O36" s="33"/>
      <c r="P36" s="33"/>
      <c r="Q36" s="33"/>
      <c r="R36" s="33"/>
      <c r="S36" s="33"/>
      <c r="T36" s="1"/>
      <c r="U36" s="1"/>
      <c r="V36" s="1"/>
      <c r="W36" s="1"/>
      <c r="X36" s="1"/>
      <c r="Y36" s="1"/>
      <c r="Z36" s="1"/>
      <c r="AB36" s="56" t="e">
        <f>'Plásticos Aprovechamiento'!J25</f>
        <v>#DIV/0!</v>
      </c>
      <c r="AC36" s="33"/>
      <c r="AD36" s="33"/>
      <c r="AE36" s="33"/>
      <c r="AF36" s="33"/>
      <c r="AG36" s="33"/>
      <c r="AH36" s="57"/>
      <c r="AI36" s="1"/>
      <c r="AJ36" s="1"/>
      <c r="AK36" s="1"/>
      <c r="AL36" s="1"/>
      <c r="AM36" s="1"/>
      <c r="AN36" s="48"/>
      <c r="AP36" s="68"/>
      <c r="AQ36" s="33"/>
      <c r="AR36" s="33"/>
      <c r="AS36" s="33"/>
      <c r="AT36" s="33"/>
      <c r="AU36" s="33"/>
      <c r="AV36" s="33"/>
      <c r="AW36" s="1"/>
      <c r="AX36" s="1"/>
      <c r="AY36" s="1"/>
      <c r="AZ36" s="1"/>
      <c r="BA36" s="1"/>
      <c r="BB36" s="1"/>
    </row>
    <row r="37" spans="2:54" x14ac:dyDescent="0.25">
      <c r="B37" s="367" t="s">
        <v>41</v>
      </c>
      <c r="C37" s="367"/>
      <c r="D37" s="367"/>
      <c r="E37" s="367"/>
      <c r="F37" s="2">
        <v>2025</v>
      </c>
      <c r="G37" s="2">
        <v>2026</v>
      </c>
      <c r="H37" s="2">
        <v>2027</v>
      </c>
      <c r="I37" s="2">
        <v>2028</v>
      </c>
      <c r="J37" s="2">
        <v>2029</v>
      </c>
      <c r="K37" s="2">
        <v>2030</v>
      </c>
      <c r="M37" s="33"/>
      <c r="N37" s="33"/>
      <c r="O37" s="33"/>
      <c r="P37" s="33"/>
      <c r="Q37" s="33"/>
      <c r="R37" s="33"/>
      <c r="S37" s="33"/>
      <c r="T37" s="1"/>
      <c r="U37" s="1"/>
      <c r="V37" s="1"/>
      <c r="W37" s="1"/>
      <c r="X37" s="1"/>
      <c r="Y37" s="1"/>
      <c r="Z37" s="1"/>
      <c r="AB37" s="58"/>
      <c r="AC37" s="33">
        <v>2025</v>
      </c>
      <c r="AD37" s="33">
        <v>2026</v>
      </c>
      <c r="AE37" s="33">
        <v>2027</v>
      </c>
      <c r="AF37" s="33">
        <v>2028</v>
      </c>
      <c r="AG37" s="33">
        <v>2029</v>
      </c>
      <c r="AH37" s="57">
        <v>2030</v>
      </c>
      <c r="AI37" s="1"/>
      <c r="AJ37" s="1"/>
      <c r="AK37" s="1"/>
      <c r="AL37" s="1"/>
      <c r="AM37" s="1"/>
      <c r="AN37" s="48"/>
      <c r="AP37" s="33"/>
      <c r="AQ37" s="33"/>
      <c r="AR37" s="33"/>
      <c r="AS37" s="33"/>
      <c r="AT37" s="33"/>
      <c r="AU37" s="33"/>
      <c r="AV37" s="33"/>
      <c r="AW37" s="1"/>
      <c r="AX37" s="1"/>
      <c r="AY37" s="1"/>
      <c r="AZ37" s="1"/>
      <c r="BA37" s="1"/>
      <c r="BB37" s="1"/>
    </row>
    <row r="38" spans="2:54" ht="15" customHeight="1" x14ac:dyDescent="0.25">
      <c r="B38" s="325" t="s">
        <v>42</v>
      </c>
      <c r="C38" s="325"/>
      <c r="D38" s="325"/>
      <c r="E38" s="325"/>
      <c r="F38" s="32">
        <v>0.5</v>
      </c>
      <c r="G38" s="32">
        <v>0.6</v>
      </c>
      <c r="H38" s="32">
        <v>0.7</v>
      </c>
      <c r="I38" s="32">
        <v>0.8</v>
      </c>
      <c r="J38" s="32">
        <v>0.9</v>
      </c>
      <c r="K38" s="32">
        <v>0.98</v>
      </c>
      <c r="M38" s="60"/>
      <c r="N38" s="60"/>
      <c r="O38" s="60"/>
      <c r="P38" s="60"/>
      <c r="Q38" s="60"/>
      <c r="R38" s="60"/>
      <c r="S38" s="60"/>
      <c r="T38" s="1"/>
      <c r="U38" s="1"/>
      <c r="V38" s="1"/>
      <c r="W38" s="1"/>
      <c r="X38" s="1"/>
      <c r="Y38" s="1"/>
      <c r="Z38" s="1"/>
      <c r="AB38" s="59">
        <v>0.4</v>
      </c>
      <c r="AC38" s="60">
        <v>0.05</v>
      </c>
      <c r="AD38" s="60">
        <v>0.05</v>
      </c>
      <c r="AE38" s="60">
        <v>0.1</v>
      </c>
      <c r="AF38" s="60">
        <v>0.1</v>
      </c>
      <c r="AG38" s="60">
        <v>0.1</v>
      </c>
      <c r="AH38" s="61">
        <v>0.1</v>
      </c>
      <c r="AI38" s="1"/>
      <c r="AJ38" s="1"/>
      <c r="AK38" s="1"/>
      <c r="AL38" s="1"/>
      <c r="AM38" s="1"/>
      <c r="AN38" s="48"/>
      <c r="AP38" s="60"/>
      <c r="AQ38" s="60"/>
      <c r="AR38" s="60"/>
      <c r="AS38" s="60"/>
      <c r="AT38" s="60"/>
      <c r="AU38" s="60"/>
      <c r="AV38" s="60"/>
      <c r="AW38" s="1"/>
      <c r="AX38" s="1"/>
      <c r="AY38" s="1"/>
      <c r="AZ38" s="1"/>
      <c r="BA38" s="1"/>
      <c r="BB38" s="1"/>
    </row>
    <row r="39" spans="2:54" ht="15.75" thickBot="1" x14ac:dyDescent="0.3">
      <c r="M39" s="68"/>
      <c r="N39" s="60"/>
      <c r="O39" s="68"/>
      <c r="P39" s="33"/>
      <c r="Q39" s="33"/>
      <c r="R39" s="33"/>
      <c r="S39" s="33"/>
      <c r="T39" s="1"/>
      <c r="U39" s="1"/>
      <c r="V39" s="1"/>
      <c r="W39" s="1"/>
      <c r="X39" s="1"/>
      <c r="Y39" s="1"/>
      <c r="Z39" s="1"/>
      <c r="AB39" s="56" t="e">
        <f>AB36-AC39</f>
        <v>#DIV/0!</v>
      </c>
      <c r="AC39" s="60">
        <v>0.02</v>
      </c>
      <c r="AD39" s="68" t="e">
        <f>0.92-(AC39+AB39)</f>
        <v>#DIV/0!</v>
      </c>
      <c r="AE39" s="33"/>
      <c r="AF39" s="33"/>
      <c r="AG39" s="33"/>
      <c r="AH39" s="57"/>
      <c r="AI39" s="1"/>
      <c r="AJ39" s="1"/>
      <c r="AK39" s="1"/>
      <c r="AL39" s="1"/>
      <c r="AM39" s="1"/>
      <c r="AN39" s="48"/>
      <c r="AP39" s="68"/>
      <c r="AQ39" s="60"/>
      <c r="AR39" s="68"/>
      <c r="AS39" s="33"/>
      <c r="AT39" s="33"/>
      <c r="AU39" s="33"/>
      <c r="AV39" s="33"/>
      <c r="AW39" s="1"/>
      <c r="AX39" s="1"/>
      <c r="AY39" s="1"/>
      <c r="AZ39" s="1"/>
      <c r="BA39" s="1"/>
      <c r="BB39" s="1"/>
    </row>
    <row r="40" spans="2:54" ht="15.75" thickBot="1" x14ac:dyDescent="0.3">
      <c r="B40" s="350" t="s">
        <v>50</v>
      </c>
      <c r="C40" s="351"/>
      <c r="D40" s="351"/>
      <c r="E40" s="351"/>
      <c r="F40" s="351"/>
      <c r="G40" s="351"/>
      <c r="H40" s="351"/>
      <c r="I40" s="351"/>
      <c r="J40" s="351"/>
      <c r="K40" s="352"/>
      <c r="M40" s="94"/>
      <c r="N40" s="94"/>
      <c r="O40" s="94"/>
      <c r="P40" s="1"/>
      <c r="Q40" s="1"/>
      <c r="R40" s="1"/>
      <c r="S40" s="1"/>
      <c r="T40" s="1"/>
      <c r="U40" s="1"/>
      <c r="V40" s="1"/>
      <c r="W40" s="1"/>
      <c r="X40" s="1"/>
      <c r="Y40" s="1"/>
      <c r="Z40" s="1"/>
      <c r="AB40" s="62" t="s">
        <v>81</v>
      </c>
      <c r="AC40" s="63" t="s">
        <v>82</v>
      </c>
      <c r="AD40" s="63" t="s">
        <v>83</v>
      </c>
      <c r="AE40" s="64"/>
      <c r="AF40" s="64"/>
      <c r="AG40" s="64"/>
      <c r="AH40" s="49"/>
      <c r="AI40" s="1"/>
      <c r="AJ40" s="1"/>
      <c r="AK40" s="1"/>
      <c r="AL40" s="1"/>
      <c r="AM40" s="1"/>
      <c r="AN40" s="48"/>
      <c r="AP40" s="94"/>
      <c r="AQ40" s="94"/>
      <c r="AR40" s="94"/>
      <c r="AS40" s="1"/>
      <c r="AT40" s="1"/>
      <c r="AU40" s="1"/>
      <c r="AV40" s="1"/>
      <c r="AW40" s="1"/>
      <c r="AX40" s="1"/>
      <c r="AY40" s="1"/>
      <c r="AZ40" s="1"/>
      <c r="BA40" s="1"/>
      <c r="BB40" s="1"/>
    </row>
    <row r="41" spans="2:54" ht="15.75" thickBot="1" x14ac:dyDescent="0.3">
      <c r="B41" s="320" t="s">
        <v>34</v>
      </c>
      <c r="C41" s="320"/>
      <c r="D41" s="320"/>
      <c r="E41" s="321"/>
      <c r="F41" s="13">
        <v>2025</v>
      </c>
      <c r="G41" s="13">
        <v>2026</v>
      </c>
      <c r="H41" s="13">
        <v>2027</v>
      </c>
      <c r="I41" s="13">
        <v>2028</v>
      </c>
      <c r="J41" s="13">
        <v>2029</v>
      </c>
      <c r="K41" s="13">
        <v>2030</v>
      </c>
      <c r="M41" s="95"/>
      <c r="N41" s="1"/>
      <c r="O41" s="1"/>
      <c r="P41" s="1"/>
      <c r="Q41" s="1"/>
      <c r="R41" s="1"/>
      <c r="S41" s="1"/>
      <c r="T41" s="1"/>
      <c r="U41" s="1"/>
      <c r="V41" s="1"/>
      <c r="W41" s="1"/>
      <c r="X41" s="1"/>
      <c r="Y41" s="1"/>
      <c r="Z41" s="1"/>
      <c r="AB41" s="69"/>
      <c r="AC41" s="64"/>
      <c r="AD41" s="64"/>
      <c r="AE41" s="64"/>
      <c r="AF41" s="64"/>
      <c r="AG41" s="64"/>
      <c r="AH41" s="64"/>
      <c r="AI41" s="64"/>
      <c r="AJ41" s="64"/>
      <c r="AK41" s="64"/>
      <c r="AL41" s="64"/>
      <c r="AM41" s="64"/>
      <c r="AN41" s="49"/>
      <c r="AP41" s="1"/>
      <c r="AQ41" s="1"/>
      <c r="AR41" s="1"/>
      <c r="AS41" s="1"/>
      <c r="AT41" s="1"/>
      <c r="AU41" s="1"/>
      <c r="AV41" s="1"/>
      <c r="AW41" s="1"/>
      <c r="AX41" s="1"/>
      <c r="AY41" s="1"/>
      <c r="AZ41" s="1"/>
      <c r="BA41" s="1"/>
      <c r="BB41" s="1"/>
    </row>
    <row r="42" spans="2:54" x14ac:dyDescent="0.25">
      <c r="B42" s="14" t="s">
        <v>35</v>
      </c>
      <c r="C42" s="26"/>
      <c r="D42" s="26"/>
      <c r="E42" s="27"/>
      <c r="F42" s="323">
        <v>0.18</v>
      </c>
      <c r="G42" s="323">
        <v>0.2</v>
      </c>
      <c r="H42" s="323">
        <v>0.22</v>
      </c>
      <c r="I42" s="323">
        <v>0.24</v>
      </c>
      <c r="J42" s="323">
        <v>0.27</v>
      </c>
      <c r="K42" s="323">
        <v>0.3</v>
      </c>
      <c r="M42" s="334"/>
      <c r="N42" s="334"/>
      <c r="O42" s="334"/>
      <c r="P42" s="334"/>
      <c r="Q42" s="334"/>
      <c r="R42" s="334"/>
      <c r="S42" s="334"/>
      <c r="T42" s="1"/>
      <c r="U42" s="1"/>
      <c r="V42" s="1"/>
      <c r="W42" s="1"/>
      <c r="X42" s="1"/>
      <c r="Y42" s="1"/>
      <c r="Z42" s="1"/>
      <c r="AB42" s="334"/>
      <c r="AC42" s="334"/>
      <c r="AD42" s="334"/>
      <c r="AE42" s="334"/>
      <c r="AF42" s="334"/>
      <c r="AG42" s="334"/>
      <c r="AH42" s="334"/>
      <c r="AI42" s="1"/>
      <c r="AJ42" s="1"/>
      <c r="AK42" s="1"/>
      <c r="AL42" s="1"/>
      <c r="AM42" s="1"/>
      <c r="AN42" s="1"/>
      <c r="AP42" s="380"/>
      <c r="AQ42" s="380"/>
      <c r="AR42" s="380"/>
      <c r="AS42" s="380"/>
      <c r="AT42" s="380"/>
      <c r="AU42" s="380"/>
      <c r="AV42" s="380"/>
      <c r="AW42" s="1"/>
      <c r="AX42" s="1"/>
      <c r="AY42" s="1"/>
      <c r="AZ42" s="1"/>
      <c r="BA42" s="1"/>
      <c r="BB42" s="1"/>
    </row>
    <row r="43" spans="2:54" ht="15" customHeight="1" x14ac:dyDescent="0.25">
      <c r="B43" s="356" t="s">
        <v>36</v>
      </c>
      <c r="C43" s="357"/>
      <c r="D43" s="357"/>
      <c r="E43" s="358"/>
      <c r="F43" s="323"/>
      <c r="G43" s="323"/>
      <c r="H43" s="323"/>
      <c r="I43" s="323"/>
      <c r="J43" s="323"/>
      <c r="K43" s="323"/>
      <c r="M43" s="92"/>
      <c r="N43" s="91"/>
      <c r="O43" s="91"/>
      <c r="P43" s="91"/>
      <c r="Q43" s="91"/>
      <c r="R43" s="91"/>
      <c r="S43" s="91"/>
      <c r="T43" s="1"/>
      <c r="U43" s="1"/>
      <c r="V43" s="1"/>
      <c r="W43" s="1"/>
      <c r="X43" s="1"/>
      <c r="Y43" s="1"/>
      <c r="Z43" s="1"/>
      <c r="AB43" s="68"/>
      <c r="AC43" s="33"/>
      <c r="AD43" s="33"/>
      <c r="AE43" s="33"/>
      <c r="AF43" s="33"/>
      <c r="AG43" s="33"/>
      <c r="AH43" s="33"/>
      <c r="AI43" s="1"/>
      <c r="AJ43" s="1"/>
      <c r="AK43" s="1"/>
      <c r="AL43" s="1"/>
      <c r="AM43" s="1"/>
      <c r="AN43" s="1"/>
      <c r="AP43" s="68"/>
      <c r="AQ43" s="33"/>
      <c r="AR43" s="33"/>
      <c r="AS43" s="33"/>
      <c r="AT43" s="33"/>
      <c r="AU43" s="33"/>
      <c r="AV43" s="33"/>
      <c r="AW43" s="1"/>
      <c r="AX43" s="1"/>
      <c r="AY43" s="1"/>
      <c r="AZ43" s="1"/>
      <c r="BA43" s="1"/>
      <c r="BB43" s="1"/>
    </row>
    <row r="44" spans="2:54" x14ac:dyDescent="0.25">
      <c r="B44" s="353" t="s">
        <v>43</v>
      </c>
      <c r="C44" s="354"/>
      <c r="D44" s="354"/>
      <c r="E44" s="355"/>
      <c r="F44" s="323"/>
      <c r="G44" s="323"/>
      <c r="H44" s="323"/>
      <c r="I44" s="323"/>
      <c r="J44" s="323"/>
      <c r="K44" s="323"/>
      <c r="M44" s="91"/>
      <c r="N44" s="91"/>
      <c r="O44" s="91"/>
      <c r="P44" s="91"/>
      <c r="Q44" s="91"/>
      <c r="R44" s="91"/>
      <c r="S44" s="91"/>
      <c r="T44" s="1"/>
      <c r="U44" s="1"/>
      <c r="V44" s="1"/>
      <c r="W44" s="1"/>
      <c r="X44" s="1"/>
      <c r="Y44" s="1"/>
      <c r="Z44" s="1"/>
      <c r="AB44" s="33"/>
      <c r="AC44" s="33"/>
      <c r="AD44" s="33"/>
      <c r="AE44" s="33"/>
      <c r="AF44" s="33"/>
      <c r="AG44" s="33"/>
      <c r="AH44" s="33"/>
      <c r="AI44" s="1"/>
      <c r="AJ44" s="1"/>
      <c r="AK44" s="1"/>
      <c r="AL44" s="1"/>
      <c r="AM44" s="1"/>
      <c r="AN44" s="1"/>
      <c r="AP44" s="33"/>
      <c r="AQ44" s="33"/>
      <c r="AR44" s="33"/>
      <c r="AS44" s="33"/>
      <c r="AT44" s="33"/>
      <c r="AU44" s="33"/>
      <c r="AV44" s="33"/>
      <c r="AW44" s="1"/>
      <c r="AX44" s="1"/>
      <c r="AY44" s="1"/>
      <c r="AZ44" s="1"/>
      <c r="BA44" s="1"/>
      <c r="BB44" s="1"/>
    </row>
    <row r="45" spans="2:54" ht="15" customHeight="1" x14ac:dyDescent="0.25">
      <c r="B45" s="359" t="s">
        <v>38</v>
      </c>
      <c r="C45" s="360"/>
      <c r="D45" s="360"/>
      <c r="E45" s="361"/>
      <c r="F45" s="323"/>
      <c r="G45" s="323"/>
      <c r="H45" s="323"/>
      <c r="I45" s="323"/>
      <c r="J45" s="323"/>
      <c r="K45" s="323"/>
      <c r="M45" s="65"/>
      <c r="N45" s="65"/>
      <c r="O45" s="65"/>
      <c r="P45" s="65"/>
      <c r="Q45" s="65"/>
      <c r="R45" s="65"/>
      <c r="S45" s="65"/>
      <c r="T45" s="1"/>
      <c r="U45" s="1"/>
      <c r="V45" s="1"/>
      <c r="W45" s="1"/>
      <c r="X45" s="1"/>
      <c r="Y45" s="1"/>
      <c r="Z45" s="1"/>
      <c r="AB45" s="60"/>
      <c r="AC45" s="60"/>
      <c r="AD45" s="60"/>
      <c r="AE45" s="60"/>
      <c r="AF45" s="60"/>
      <c r="AG45" s="60"/>
      <c r="AH45" s="60"/>
      <c r="AI45" s="1"/>
      <c r="AJ45" s="1"/>
      <c r="AK45" s="1"/>
      <c r="AL45" s="1"/>
      <c r="AM45" s="1"/>
      <c r="AN45" s="1"/>
      <c r="AP45" s="60"/>
      <c r="AQ45" s="60"/>
      <c r="AR45" s="60"/>
      <c r="AS45" s="60"/>
      <c r="AT45" s="60"/>
      <c r="AU45" s="60"/>
      <c r="AV45" s="60"/>
      <c r="AW45" s="1"/>
      <c r="AX45" s="1"/>
      <c r="AY45" s="1"/>
      <c r="AZ45" s="1"/>
      <c r="BA45" s="1"/>
      <c r="BB45" s="1"/>
    </row>
    <row r="46" spans="2:54" x14ac:dyDescent="0.25">
      <c r="B46" s="338" t="s">
        <v>34</v>
      </c>
      <c r="C46" s="338"/>
      <c r="D46" s="338"/>
      <c r="E46" s="339"/>
      <c r="F46" s="2">
        <v>2025</v>
      </c>
      <c r="G46" s="2">
        <v>2026</v>
      </c>
      <c r="H46" s="2">
        <v>2027</v>
      </c>
      <c r="I46" s="2">
        <v>2028</v>
      </c>
      <c r="J46" s="2">
        <v>2029</v>
      </c>
      <c r="K46" s="2">
        <v>2030</v>
      </c>
      <c r="M46" s="92"/>
      <c r="N46" s="65"/>
      <c r="O46" s="92"/>
      <c r="P46" s="91"/>
      <c r="Q46" s="91"/>
      <c r="R46" s="91"/>
      <c r="S46" s="91"/>
      <c r="T46" s="1"/>
      <c r="U46" s="1"/>
      <c r="V46" s="1"/>
      <c r="W46" s="1"/>
      <c r="X46" s="1"/>
      <c r="Y46" s="1"/>
      <c r="Z46" s="1"/>
      <c r="AB46" s="68"/>
      <c r="AC46" s="60"/>
      <c r="AD46" s="68"/>
      <c r="AE46" s="33"/>
      <c r="AF46" s="33"/>
      <c r="AG46" s="33"/>
      <c r="AH46" s="33"/>
      <c r="AI46" s="1"/>
      <c r="AJ46" s="1"/>
      <c r="AK46" s="1"/>
      <c r="AL46" s="1"/>
      <c r="AM46" s="1"/>
      <c r="AN46" s="1"/>
      <c r="AP46" s="68"/>
      <c r="AQ46" s="60"/>
      <c r="AR46" s="68"/>
      <c r="AS46" s="33"/>
      <c r="AT46" s="33"/>
      <c r="AU46" s="33"/>
      <c r="AV46" s="33"/>
      <c r="AW46" s="1"/>
      <c r="AX46" s="1"/>
      <c r="AY46" s="1"/>
      <c r="AZ46" s="1"/>
      <c r="BA46" s="1"/>
      <c r="BB46" s="1"/>
    </row>
    <row r="47" spans="2:54" ht="15" customHeight="1" x14ac:dyDescent="0.25">
      <c r="B47" s="326" t="s">
        <v>42</v>
      </c>
      <c r="C47" s="327"/>
      <c r="D47" s="327"/>
      <c r="E47" s="328"/>
      <c r="F47" s="32">
        <v>0.45</v>
      </c>
      <c r="G47" s="32">
        <v>0.5</v>
      </c>
      <c r="H47" s="32">
        <v>0.6</v>
      </c>
      <c r="I47" s="32">
        <v>0.7</v>
      </c>
      <c r="J47" s="32">
        <v>0.8</v>
      </c>
      <c r="K47" s="32">
        <v>0.9</v>
      </c>
      <c r="M47" s="94"/>
      <c r="N47" s="94"/>
      <c r="O47" s="94"/>
      <c r="P47" s="1"/>
      <c r="Q47" s="1"/>
      <c r="R47" s="1"/>
      <c r="S47" s="1"/>
      <c r="T47" s="1"/>
      <c r="U47" s="1"/>
      <c r="V47" s="1"/>
      <c r="W47" s="1"/>
      <c r="X47" s="1"/>
      <c r="Y47" s="1"/>
      <c r="Z47" s="33"/>
      <c r="AA47" s="29"/>
      <c r="AB47" s="94"/>
      <c r="AC47" s="94"/>
      <c r="AD47" s="94"/>
      <c r="AE47" s="1"/>
      <c r="AF47" s="1"/>
      <c r="AG47" s="1"/>
      <c r="AH47" s="1"/>
      <c r="AI47" s="1"/>
      <c r="AJ47" s="1"/>
      <c r="AK47" s="1"/>
      <c r="AL47" s="1"/>
      <c r="AM47" s="1"/>
      <c r="AN47" s="1"/>
      <c r="AP47" s="94"/>
      <c r="AQ47" s="94"/>
      <c r="AR47" s="94"/>
      <c r="AS47" s="1"/>
      <c r="AT47" s="1"/>
      <c r="AU47" s="1"/>
      <c r="AV47" s="1"/>
      <c r="AW47" s="1"/>
      <c r="AX47" s="1"/>
      <c r="AY47" s="1"/>
      <c r="AZ47" s="1"/>
      <c r="BA47" s="1"/>
      <c r="BB47" s="1"/>
    </row>
    <row r="48" spans="2:54" x14ac:dyDescent="0.25">
      <c r="B48" s="338" t="s">
        <v>34</v>
      </c>
      <c r="C48" s="338"/>
      <c r="D48" s="338"/>
      <c r="E48" s="339"/>
      <c r="F48" s="2">
        <v>2025</v>
      </c>
      <c r="G48" s="2">
        <v>2026</v>
      </c>
      <c r="H48" s="2">
        <v>2027</v>
      </c>
      <c r="I48" s="2">
        <v>2028</v>
      </c>
      <c r="J48" s="2">
        <v>2029</v>
      </c>
      <c r="K48" s="2">
        <v>2030</v>
      </c>
      <c r="M48" s="95"/>
      <c r="N48" s="1"/>
      <c r="O48" s="1"/>
      <c r="P48" s="1"/>
      <c r="Q48" s="1"/>
      <c r="R48" s="1"/>
      <c r="S48" s="1"/>
      <c r="T48" s="1"/>
      <c r="U48" s="1"/>
      <c r="V48" s="66"/>
      <c r="W48" s="66"/>
      <c r="X48" s="66"/>
      <c r="Y48" s="66"/>
      <c r="Z48" s="66"/>
      <c r="AA48" s="66"/>
      <c r="AB48" s="95"/>
      <c r="AC48" s="1"/>
      <c r="AD48" s="1"/>
      <c r="AE48" s="1"/>
      <c r="AF48" s="1"/>
      <c r="AG48" s="1"/>
      <c r="AH48" s="1"/>
      <c r="AI48" s="1"/>
      <c r="AJ48" s="1"/>
      <c r="AK48" s="1"/>
      <c r="AL48" s="1"/>
      <c r="AM48" s="1"/>
      <c r="AN48" s="1"/>
      <c r="AP48" s="1"/>
      <c r="AQ48" s="1"/>
      <c r="AR48" s="1"/>
      <c r="AS48" s="1"/>
      <c r="AT48" s="1"/>
      <c r="AU48" s="1"/>
      <c r="AV48" s="1"/>
      <c r="AW48" s="1"/>
      <c r="AX48" s="1"/>
      <c r="AY48" s="1"/>
      <c r="AZ48" s="1"/>
      <c r="BA48" s="1"/>
      <c r="BB48" s="1"/>
    </row>
    <row r="49" spans="2:54" ht="15" customHeight="1" x14ac:dyDescent="0.25">
      <c r="B49" s="326" t="s">
        <v>39</v>
      </c>
      <c r="C49" s="327"/>
      <c r="D49" s="327"/>
      <c r="E49" s="328"/>
      <c r="F49" s="323">
        <v>0.04</v>
      </c>
      <c r="G49" s="323">
        <v>0.06</v>
      </c>
      <c r="H49" s="323">
        <v>0.1</v>
      </c>
      <c r="I49" s="323">
        <v>0.16</v>
      </c>
      <c r="J49" s="323">
        <v>0.22</v>
      </c>
      <c r="K49" s="323">
        <v>0.3</v>
      </c>
      <c r="M49" s="366"/>
      <c r="N49" s="366"/>
      <c r="O49" s="366"/>
      <c r="P49" s="366"/>
      <c r="Q49" s="366"/>
      <c r="R49" s="366"/>
      <c r="S49" s="366"/>
      <c r="T49" s="1"/>
      <c r="U49" s="1"/>
      <c r="V49" s="95"/>
      <c r="W49" s="66"/>
      <c r="X49" s="95"/>
      <c r="Y49" s="1"/>
      <c r="Z49" s="1"/>
      <c r="AA49" s="1"/>
      <c r="AB49" s="334"/>
      <c r="AC49" s="334"/>
      <c r="AD49" s="334"/>
      <c r="AE49" s="334"/>
      <c r="AF49" s="334"/>
      <c r="AG49" s="334"/>
      <c r="AH49" s="334"/>
      <c r="AI49" s="1"/>
      <c r="AJ49" s="1"/>
      <c r="AK49" s="1"/>
      <c r="AL49" s="1"/>
      <c r="AM49" s="1"/>
      <c r="AN49" s="1"/>
      <c r="AP49" s="380"/>
      <c r="AQ49" s="380"/>
      <c r="AR49" s="380"/>
      <c r="AS49" s="380"/>
      <c r="AT49" s="380"/>
      <c r="AU49" s="380"/>
      <c r="AV49" s="380"/>
      <c r="AW49" s="1"/>
      <c r="AX49" s="1"/>
      <c r="AY49" s="1"/>
      <c r="AZ49" s="1"/>
      <c r="BA49" s="1"/>
      <c r="BB49" s="1"/>
    </row>
    <row r="50" spans="2:54" ht="15" customHeight="1" x14ac:dyDescent="0.25">
      <c r="B50" s="326" t="s">
        <v>40</v>
      </c>
      <c r="C50" s="327"/>
      <c r="D50" s="327"/>
      <c r="E50" s="328"/>
      <c r="F50" s="323"/>
      <c r="G50" s="323"/>
      <c r="H50" s="323"/>
      <c r="I50" s="323"/>
      <c r="J50" s="323"/>
      <c r="K50" s="323"/>
      <c r="M50" s="96"/>
      <c r="N50" s="93"/>
      <c r="O50" s="93"/>
      <c r="P50" s="93"/>
      <c r="Q50" s="93"/>
      <c r="R50" s="93"/>
      <c r="S50" s="93"/>
      <c r="T50" s="1"/>
      <c r="U50" s="1"/>
      <c r="V50" s="94"/>
      <c r="W50" s="94"/>
      <c r="X50" s="94"/>
      <c r="Y50" s="1"/>
      <c r="Z50" s="1"/>
      <c r="AA50" s="1"/>
      <c r="AB50" s="92"/>
      <c r="AC50" s="91"/>
      <c r="AD50" s="91"/>
      <c r="AE50" s="91"/>
      <c r="AF50" s="91"/>
      <c r="AG50" s="91"/>
      <c r="AH50" s="91"/>
      <c r="AI50" s="1"/>
      <c r="AJ50" s="1"/>
      <c r="AK50" s="1"/>
      <c r="AL50" s="1"/>
      <c r="AM50" s="1"/>
      <c r="AN50" s="1"/>
      <c r="AP50" s="68"/>
      <c r="AQ50" s="33"/>
      <c r="AR50" s="33"/>
      <c r="AS50" s="33"/>
      <c r="AT50" s="33"/>
      <c r="AU50" s="33"/>
      <c r="AV50" s="33"/>
      <c r="AW50" s="1"/>
      <c r="AX50" s="1"/>
      <c r="AY50" s="1"/>
      <c r="AZ50" s="1"/>
      <c r="BA50" s="1"/>
      <c r="BB50" s="1"/>
    </row>
    <row r="51" spans="2:54" ht="15.75" thickBot="1" x14ac:dyDescent="0.3">
      <c r="M51" s="91"/>
      <c r="N51" s="91"/>
      <c r="O51" s="91"/>
      <c r="P51" s="91"/>
      <c r="Q51" s="91"/>
      <c r="R51" s="91"/>
      <c r="S51" s="91"/>
      <c r="T51" s="1"/>
      <c r="U51" s="1"/>
      <c r="V51" s="1"/>
      <c r="W51" s="1"/>
      <c r="X51" s="1"/>
      <c r="Y51" s="1"/>
      <c r="Z51" s="1"/>
      <c r="AA51" s="1"/>
      <c r="AB51" s="91"/>
      <c r="AC51" s="91"/>
      <c r="AD51" s="91"/>
      <c r="AE51" s="91"/>
      <c r="AF51" s="91"/>
      <c r="AG51" s="91"/>
      <c r="AH51" s="91"/>
      <c r="AI51" s="1"/>
      <c r="AJ51" s="1"/>
      <c r="AK51" s="1"/>
      <c r="AL51" s="1"/>
      <c r="AM51" s="1"/>
      <c r="AN51" s="1"/>
      <c r="AP51" s="33"/>
      <c r="AQ51" s="33"/>
      <c r="AR51" s="33"/>
      <c r="AS51" s="33"/>
      <c r="AT51" s="33"/>
      <c r="AU51" s="33"/>
      <c r="AV51" s="33"/>
      <c r="AW51" s="1"/>
      <c r="AX51" s="1"/>
      <c r="AY51" s="1"/>
      <c r="AZ51" s="1"/>
      <c r="BA51" s="1"/>
      <c r="BB51" s="1"/>
    </row>
    <row r="52" spans="2:54" ht="15.75" thickBot="1" x14ac:dyDescent="0.3">
      <c r="B52" s="329" t="s">
        <v>51</v>
      </c>
      <c r="C52" s="330"/>
      <c r="D52" s="330"/>
      <c r="E52" s="330"/>
      <c r="F52" s="330"/>
      <c r="G52" s="330"/>
      <c r="H52" s="330"/>
      <c r="I52" s="331"/>
      <c r="M52" s="65"/>
      <c r="N52" s="65"/>
      <c r="O52" s="65"/>
      <c r="P52" s="65"/>
      <c r="Q52" s="65"/>
      <c r="R52" s="65"/>
      <c r="S52" s="65"/>
      <c r="T52" s="1"/>
      <c r="U52" s="1"/>
      <c r="V52" s="1"/>
      <c r="W52" s="1"/>
      <c r="X52" s="1"/>
      <c r="Y52" s="1"/>
      <c r="Z52" s="1"/>
      <c r="AA52" s="1"/>
      <c r="AB52" s="60"/>
      <c r="AC52" s="60"/>
      <c r="AD52" s="60"/>
      <c r="AE52" s="60"/>
      <c r="AF52" s="60"/>
      <c r="AG52" s="60"/>
      <c r="AH52" s="60"/>
      <c r="AI52" s="1"/>
      <c r="AJ52" s="1"/>
      <c r="AK52" s="1"/>
      <c r="AL52" s="1"/>
      <c r="AM52" s="1"/>
      <c r="AN52" s="1"/>
      <c r="AP52" s="60"/>
      <c r="AQ52" s="60"/>
      <c r="AR52" s="60"/>
      <c r="AS52" s="60"/>
      <c r="AT52" s="60"/>
      <c r="AU52" s="60"/>
      <c r="AV52" s="60"/>
      <c r="AW52" s="1"/>
      <c r="AX52" s="1"/>
      <c r="AY52" s="1"/>
      <c r="AZ52" s="1"/>
      <c r="BA52" s="1"/>
      <c r="BB52" s="1"/>
    </row>
    <row r="53" spans="2:54" ht="15.75" thickBot="1" x14ac:dyDescent="0.3">
      <c r="B53" s="332" t="s">
        <v>44</v>
      </c>
      <c r="C53" s="333"/>
      <c r="D53" s="13">
        <v>2025</v>
      </c>
      <c r="E53" s="13">
        <v>2026</v>
      </c>
      <c r="F53" s="13">
        <v>2027</v>
      </c>
      <c r="G53" s="13">
        <v>2028</v>
      </c>
      <c r="H53" s="13">
        <v>2029</v>
      </c>
      <c r="I53" s="13">
        <v>2030</v>
      </c>
      <c r="M53" s="92"/>
      <c r="N53" s="65"/>
      <c r="O53" s="92"/>
      <c r="P53" s="91"/>
      <c r="Q53" s="91"/>
      <c r="R53" s="91"/>
      <c r="S53" s="91"/>
      <c r="T53" s="1"/>
      <c r="U53" s="1"/>
      <c r="V53" s="1"/>
      <c r="W53" s="1"/>
      <c r="X53" s="1"/>
      <c r="Y53" s="1"/>
      <c r="Z53" s="1"/>
      <c r="AA53" s="1"/>
      <c r="AB53" s="92"/>
      <c r="AC53" s="65"/>
      <c r="AD53" s="92"/>
      <c r="AE53" s="91"/>
      <c r="AF53" s="91"/>
      <c r="AG53" s="91"/>
      <c r="AH53" s="91"/>
      <c r="AI53" s="1"/>
      <c r="AJ53" s="1"/>
      <c r="AK53" s="1"/>
      <c r="AL53" s="1"/>
      <c r="AM53" s="1"/>
      <c r="AN53" s="1"/>
      <c r="AP53" s="68"/>
      <c r="AQ53" s="60"/>
      <c r="AR53" s="68"/>
      <c r="AS53" s="33"/>
      <c r="AT53" s="33"/>
      <c r="AU53" s="33"/>
      <c r="AV53" s="33"/>
      <c r="AW53" s="1"/>
      <c r="AX53" s="1"/>
      <c r="AY53" s="1"/>
      <c r="AZ53" s="1"/>
      <c r="BA53" s="1"/>
      <c r="BB53" s="1"/>
    </row>
    <row r="54" spans="2:54" x14ac:dyDescent="0.25">
      <c r="B54" s="344" t="s">
        <v>45</v>
      </c>
      <c r="C54" s="345"/>
      <c r="D54" s="323">
        <v>0.5</v>
      </c>
      <c r="E54" s="323">
        <v>0.55000000000000004</v>
      </c>
      <c r="F54" s="323">
        <v>0.6</v>
      </c>
      <c r="G54" s="323">
        <v>0.7</v>
      </c>
      <c r="H54" s="323">
        <v>0.8</v>
      </c>
      <c r="I54" s="323">
        <v>0.9</v>
      </c>
      <c r="M54" s="94"/>
      <c r="N54" s="94"/>
      <c r="O54" s="94"/>
      <c r="P54" s="1"/>
      <c r="Q54" s="1"/>
      <c r="R54" s="1"/>
      <c r="S54" s="1"/>
      <c r="T54" s="1"/>
      <c r="U54" s="1"/>
      <c r="V54" s="1"/>
      <c r="W54" s="1"/>
      <c r="X54" s="1"/>
      <c r="Y54" s="1"/>
      <c r="Z54" s="1"/>
      <c r="AA54" s="1"/>
      <c r="AB54" s="94"/>
      <c r="AC54" s="94"/>
      <c r="AD54" s="94"/>
      <c r="AE54" s="1"/>
      <c r="AF54" s="1"/>
      <c r="AG54" s="1"/>
      <c r="AH54" s="1"/>
      <c r="AI54" s="1"/>
      <c r="AJ54" s="1"/>
      <c r="AK54" s="1"/>
      <c r="AL54" s="1"/>
      <c r="AM54" s="1"/>
      <c r="AN54" s="1"/>
      <c r="AP54" s="94"/>
      <c r="AQ54" s="94"/>
      <c r="AR54" s="94"/>
      <c r="AS54" s="1"/>
      <c r="AT54" s="1"/>
      <c r="AU54" s="1"/>
      <c r="AV54" s="1"/>
      <c r="AW54" s="1"/>
      <c r="AX54" s="1"/>
      <c r="AY54" s="1"/>
      <c r="AZ54" s="1"/>
      <c r="BA54" s="1"/>
      <c r="BB54" s="1"/>
    </row>
    <row r="55" spans="2:54" ht="15.75" thickBot="1" x14ac:dyDescent="0.3">
      <c r="B55" s="340" t="s">
        <v>46</v>
      </c>
      <c r="C55" s="341"/>
      <c r="D55" s="323"/>
      <c r="E55" s="323"/>
      <c r="F55" s="323"/>
      <c r="G55" s="323"/>
      <c r="H55" s="323"/>
      <c r="I55" s="323"/>
      <c r="M55" s="95"/>
      <c r="N55" s="1"/>
      <c r="O55" s="1"/>
      <c r="P55" s="1"/>
      <c r="Q55" s="1"/>
      <c r="R55" s="1"/>
      <c r="S55" s="1"/>
      <c r="T55" s="1"/>
      <c r="U55" s="1"/>
      <c r="V55" s="1"/>
      <c r="W55" s="1"/>
      <c r="X55" s="1"/>
      <c r="Y55" s="1"/>
      <c r="Z55" s="1"/>
      <c r="AA55" s="1"/>
      <c r="AB55" s="95"/>
      <c r="AC55" s="1"/>
      <c r="AD55" s="1"/>
      <c r="AE55" s="1"/>
      <c r="AF55" s="1"/>
      <c r="AG55" s="1"/>
      <c r="AH55" s="1"/>
      <c r="AI55" s="1"/>
      <c r="AJ55" s="1"/>
      <c r="AK55" s="66"/>
      <c r="AL55" s="66"/>
      <c r="AM55" s="66"/>
      <c r="AN55" s="66"/>
      <c r="AP55" s="1"/>
      <c r="AQ55" s="1"/>
      <c r="AR55" s="1"/>
      <c r="AS55" s="1"/>
      <c r="AT55" s="1"/>
      <c r="AU55" s="1"/>
      <c r="AV55" s="1"/>
      <c r="AW55" s="1"/>
      <c r="AX55" s="1"/>
      <c r="AY55" s="1"/>
      <c r="AZ55" s="1"/>
      <c r="BA55" s="1"/>
      <c r="BB55" s="1"/>
    </row>
    <row r="56" spans="2:54" ht="15.75" thickBot="1" x14ac:dyDescent="0.3">
      <c r="B56" s="342" t="s">
        <v>44</v>
      </c>
      <c r="C56" s="343"/>
      <c r="D56" s="15">
        <v>2025</v>
      </c>
      <c r="E56" s="2">
        <v>2026</v>
      </c>
      <c r="F56" s="2">
        <v>2027</v>
      </c>
      <c r="G56" s="2">
        <v>2028</v>
      </c>
      <c r="H56" s="2">
        <v>2029</v>
      </c>
      <c r="I56" s="2">
        <v>2030</v>
      </c>
      <c r="M56" s="334"/>
      <c r="N56" s="334"/>
      <c r="O56" s="334"/>
      <c r="P56" s="334"/>
      <c r="Q56" s="334"/>
      <c r="R56" s="334"/>
      <c r="S56" s="334"/>
      <c r="T56" s="1"/>
      <c r="U56" s="1"/>
      <c r="V56" s="1"/>
      <c r="W56" s="1"/>
      <c r="X56" s="1"/>
      <c r="Y56" s="1"/>
      <c r="Z56" s="1"/>
      <c r="AA56" s="1"/>
      <c r="AB56" s="366"/>
      <c r="AC56" s="366"/>
      <c r="AD56" s="366"/>
      <c r="AE56" s="366"/>
      <c r="AF56" s="366"/>
      <c r="AG56" s="366"/>
      <c r="AH56" s="366"/>
      <c r="AI56" s="1"/>
      <c r="AJ56" s="1"/>
      <c r="AK56" s="95"/>
      <c r="AL56" s="66"/>
      <c r="AM56" s="95"/>
      <c r="AN56" s="1"/>
      <c r="AP56" s="380"/>
      <c r="AQ56" s="380"/>
      <c r="AR56" s="380"/>
      <c r="AS56" s="380"/>
      <c r="AT56" s="380"/>
      <c r="AU56" s="380"/>
      <c r="AV56" s="380"/>
      <c r="AW56" s="1"/>
      <c r="AX56" s="1"/>
      <c r="AY56" s="1"/>
      <c r="AZ56" s="1"/>
      <c r="BA56" s="1"/>
      <c r="BB56" s="1"/>
    </row>
    <row r="57" spans="2:54" x14ac:dyDescent="0.25">
      <c r="B57" s="346" t="s">
        <v>47</v>
      </c>
      <c r="C57" s="347"/>
      <c r="D57" s="323">
        <v>0.2</v>
      </c>
      <c r="E57" s="323">
        <v>0.22</v>
      </c>
      <c r="F57" s="323">
        <v>0.25</v>
      </c>
      <c r="G57" s="323">
        <v>0.28000000000000003</v>
      </c>
      <c r="H57" s="323">
        <v>0.31</v>
      </c>
      <c r="I57" s="323">
        <v>0.35</v>
      </c>
      <c r="M57" s="95"/>
      <c r="N57" s="1"/>
      <c r="O57" s="1"/>
      <c r="P57" s="1"/>
      <c r="Q57" s="1"/>
      <c r="R57" s="1"/>
      <c r="S57" s="1"/>
      <c r="T57" s="1"/>
      <c r="U57" s="1"/>
      <c r="V57" s="1"/>
      <c r="W57" s="1"/>
      <c r="X57" s="1"/>
      <c r="Y57" s="1"/>
      <c r="Z57" s="1"/>
      <c r="AA57" s="1"/>
      <c r="AB57" s="92"/>
      <c r="AC57" s="93"/>
      <c r="AD57" s="93"/>
      <c r="AE57" s="93"/>
      <c r="AF57" s="93"/>
      <c r="AG57" s="93"/>
      <c r="AH57" s="93"/>
      <c r="AI57" s="1"/>
      <c r="AJ57" s="1"/>
      <c r="AK57" s="94"/>
      <c r="AL57" s="94"/>
      <c r="AM57" s="94"/>
      <c r="AN57" s="1"/>
      <c r="AP57" s="68"/>
      <c r="AQ57" s="33"/>
      <c r="AR57" s="33"/>
      <c r="AS57" s="33"/>
      <c r="AT57" s="33"/>
      <c r="AU57" s="33"/>
      <c r="AV57" s="33"/>
      <c r="AW57" s="1"/>
      <c r="AX57" s="1"/>
      <c r="AY57" s="1"/>
      <c r="AZ57" s="1"/>
      <c r="BA57" s="1"/>
      <c r="BB57" s="1"/>
    </row>
    <row r="58" spans="2:54" ht="15.75" thickBot="1" x14ac:dyDescent="0.3">
      <c r="B58" s="340" t="s">
        <v>48</v>
      </c>
      <c r="C58" s="341"/>
      <c r="D58" s="323"/>
      <c r="E58" s="323"/>
      <c r="F58" s="323"/>
      <c r="G58" s="323"/>
      <c r="H58" s="323"/>
      <c r="I58" s="323"/>
      <c r="M58" s="33"/>
      <c r="N58" s="33"/>
      <c r="O58" s="33"/>
      <c r="P58" s="33"/>
      <c r="Q58" s="33"/>
      <c r="R58" s="33"/>
      <c r="S58" s="33"/>
      <c r="T58" s="1"/>
      <c r="U58" s="1"/>
      <c r="V58" s="1"/>
      <c r="W58" s="1"/>
      <c r="X58" s="1"/>
      <c r="Y58" s="1"/>
      <c r="Z58" s="1"/>
      <c r="AA58" s="1"/>
      <c r="AB58" s="91"/>
      <c r="AC58" s="91"/>
      <c r="AD58" s="91"/>
      <c r="AE58" s="91"/>
      <c r="AF58" s="91"/>
      <c r="AG58" s="91"/>
      <c r="AH58" s="91"/>
      <c r="AI58" s="1"/>
      <c r="AJ58" s="1"/>
      <c r="AK58" s="1"/>
      <c r="AL58" s="1"/>
      <c r="AM58" s="1"/>
      <c r="AN58" s="1"/>
      <c r="AP58" s="33"/>
      <c r="AQ58" s="33"/>
      <c r="AR58" s="33"/>
      <c r="AS58" s="33"/>
      <c r="AT58" s="33"/>
      <c r="AU58" s="33"/>
      <c r="AV58" s="33"/>
      <c r="AW58" s="1"/>
      <c r="AX58" s="1"/>
      <c r="AY58" s="1"/>
      <c r="AZ58" s="1"/>
      <c r="BA58" s="1"/>
      <c r="BB58" s="1"/>
    </row>
    <row r="59" spans="2:54" ht="15.75" thickBot="1" x14ac:dyDescent="0.3">
      <c r="B59" s="342" t="s">
        <v>44</v>
      </c>
      <c r="C59" s="343"/>
      <c r="D59" s="15">
        <v>2025</v>
      </c>
      <c r="E59" s="2">
        <v>2026</v>
      </c>
      <c r="F59" s="2">
        <v>2027</v>
      </c>
      <c r="G59" s="2">
        <v>2028</v>
      </c>
      <c r="H59" s="2">
        <v>2029</v>
      </c>
      <c r="I59" s="2">
        <v>2030</v>
      </c>
      <c r="M59" s="60"/>
      <c r="N59" s="60"/>
      <c r="O59" s="60"/>
      <c r="P59" s="60"/>
      <c r="Q59" s="60"/>
      <c r="R59" s="60"/>
      <c r="S59" s="60"/>
      <c r="T59" s="1"/>
      <c r="U59" s="1"/>
      <c r="V59" s="1"/>
      <c r="W59" s="1"/>
      <c r="X59" s="1"/>
      <c r="Y59" s="1"/>
      <c r="Z59" s="1"/>
      <c r="AA59" s="1"/>
      <c r="AB59" s="60"/>
      <c r="AC59" s="60"/>
      <c r="AD59" s="60"/>
      <c r="AE59" s="60"/>
      <c r="AF59" s="60"/>
      <c r="AG59" s="60"/>
      <c r="AH59" s="60"/>
      <c r="AI59" s="1"/>
      <c r="AJ59" s="1"/>
      <c r="AK59" s="1"/>
      <c r="AL59" s="1"/>
      <c r="AM59" s="1"/>
      <c r="AN59" s="1"/>
      <c r="AP59" s="60"/>
      <c r="AQ59" s="60"/>
      <c r="AR59" s="60"/>
      <c r="AS59" s="60"/>
      <c r="AT59" s="60"/>
      <c r="AU59" s="60"/>
      <c r="AV59" s="60"/>
      <c r="AW59" s="1"/>
      <c r="AX59" s="1"/>
      <c r="AY59" s="1"/>
      <c r="AZ59" s="1"/>
      <c r="BA59" s="1"/>
      <c r="BB59" s="1"/>
    </row>
    <row r="60" spans="2:54" ht="15.75" thickBot="1" x14ac:dyDescent="0.3">
      <c r="B60" s="348" t="s">
        <v>49</v>
      </c>
      <c r="C60" s="349"/>
      <c r="D60" s="34">
        <v>0.8</v>
      </c>
      <c r="E60" s="34">
        <v>0.82</v>
      </c>
      <c r="F60" s="34">
        <v>0.84</v>
      </c>
      <c r="G60" s="34">
        <v>0.86</v>
      </c>
      <c r="H60" s="34">
        <v>0.88</v>
      </c>
      <c r="I60" s="34">
        <v>0.9</v>
      </c>
      <c r="M60" s="68"/>
      <c r="N60" s="60"/>
      <c r="O60" s="68"/>
      <c r="P60" s="33"/>
      <c r="Q60" s="33"/>
      <c r="R60" s="33"/>
      <c r="S60" s="33"/>
      <c r="T60" s="1"/>
      <c r="U60" s="1"/>
      <c r="V60" s="1"/>
      <c r="W60" s="1"/>
      <c r="X60" s="1"/>
      <c r="Y60" s="1"/>
      <c r="Z60" s="1"/>
      <c r="AA60" s="1"/>
      <c r="AB60" s="92"/>
      <c r="AC60" s="65"/>
      <c r="AD60" s="92"/>
      <c r="AE60" s="91"/>
      <c r="AF60" s="91"/>
      <c r="AG60" s="91"/>
      <c r="AH60" s="91"/>
      <c r="AI60" s="1"/>
      <c r="AJ60" s="1"/>
      <c r="AK60" s="1"/>
      <c r="AL60" s="1"/>
      <c r="AM60" s="1"/>
      <c r="AN60" s="1"/>
      <c r="AP60" s="68"/>
      <c r="AQ60" s="60"/>
      <c r="AR60" s="68"/>
      <c r="AS60" s="33"/>
      <c r="AT60" s="33"/>
      <c r="AU60" s="33"/>
      <c r="AV60" s="33"/>
      <c r="AW60" s="1"/>
      <c r="AX60" s="1"/>
      <c r="AY60" s="1"/>
      <c r="AZ60" s="1"/>
      <c r="BA60" s="1"/>
      <c r="BB60" s="1"/>
    </row>
    <row r="61" spans="2:54" x14ac:dyDescent="0.25">
      <c r="M61" s="94"/>
      <c r="N61" s="94"/>
      <c r="O61" s="94"/>
      <c r="P61" s="1"/>
      <c r="Q61" s="1"/>
      <c r="R61" s="1"/>
      <c r="S61" s="1"/>
      <c r="T61" s="1"/>
      <c r="U61" s="1"/>
      <c r="V61" s="1"/>
      <c r="W61" s="1"/>
      <c r="X61" s="1"/>
      <c r="Y61" s="1"/>
      <c r="Z61" s="1"/>
      <c r="AA61" s="1"/>
      <c r="AB61" s="94"/>
      <c r="AC61" s="94"/>
      <c r="AD61" s="94"/>
      <c r="AE61" s="1"/>
      <c r="AF61" s="1"/>
      <c r="AG61" s="1"/>
      <c r="AH61" s="1"/>
      <c r="AI61" s="1"/>
      <c r="AJ61" s="1"/>
      <c r="AK61" s="1"/>
      <c r="AL61" s="1"/>
      <c r="AM61" s="1"/>
      <c r="AN61" s="1"/>
      <c r="AP61" s="94"/>
      <c r="AQ61" s="94"/>
      <c r="AR61" s="94"/>
      <c r="AS61" s="1"/>
      <c r="AT61" s="1"/>
      <c r="AU61" s="1"/>
      <c r="AV61" s="1"/>
      <c r="AW61" s="1"/>
      <c r="AX61" s="1"/>
      <c r="AY61" s="1"/>
      <c r="AZ61" s="1"/>
      <c r="BA61" s="1"/>
      <c r="BB61" s="1"/>
    </row>
    <row r="62" spans="2:54" x14ac:dyDescent="0.25">
      <c r="M62" s="95"/>
      <c r="N62" s="1"/>
      <c r="O62" s="1"/>
      <c r="P62" s="1"/>
      <c r="Q62" s="1"/>
      <c r="R62" s="1"/>
      <c r="S62" s="1"/>
      <c r="T62" s="1"/>
      <c r="U62" s="1"/>
      <c r="V62" s="1"/>
      <c r="W62" s="1"/>
      <c r="X62" s="1"/>
      <c r="Y62" s="1"/>
      <c r="Z62" s="1"/>
      <c r="AA62" s="1"/>
      <c r="AB62" s="95"/>
      <c r="AC62" s="1"/>
      <c r="AD62" s="1"/>
      <c r="AE62" s="1"/>
      <c r="AF62" s="1"/>
      <c r="AG62" s="1"/>
      <c r="AH62" s="1"/>
      <c r="AI62" s="1"/>
      <c r="AJ62" s="1"/>
      <c r="AK62" s="1"/>
      <c r="AL62" s="1"/>
      <c r="AM62" s="1"/>
      <c r="AN62" s="1"/>
      <c r="AP62" s="1"/>
      <c r="AQ62" s="1"/>
      <c r="AR62" s="1"/>
      <c r="AS62" s="1"/>
      <c r="AT62" s="1"/>
      <c r="AU62" s="1"/>
      <c r="AV62" s="1"/>
      <c r="AW62" s="1"/>
      <c r="AX62" s="1"/>
      <c r="AY62" s="1"/>
      <c r="AZ62" s="1"/>
      <c r="BA62" s="1"/>
      <c r="BB62" s="1"/>
    </row>
    <row r="63" spans="2:54" x14ac:dyDescent="0.25">
      <c r="M63" s="334"/>
      <c r="N63" s="334"/>
      <c r="O63" s="334"/>
      <c r="P63" s="334"/>
      <c r="Q63" s="334"/>
      <c r="R63" s="334"/>
      <c r="S63" s="334"/>
      <c r="T63" s="1"/>
      <c r="U63" s="1"/>
      <c r="V63" s="1"/>
      <c r="W63" s="1"/>
      <c r="X63" s="1"/>
      <c r="Y63" s="1"/>
      <c r="Z63" s="1"/>
      <c r="AA63" s="1"/>
      <c r="AB63" s="334"/>
      <c r="AC63" s="334"/>
      <c r="AD63" s="334"/>
      <c r="AE63" s="334"/>
      <c r="AF63" s="334"/>
      <c r="AG63" s="334"/>
      <c r="AH63" s="334"/>
      <c r="AI63" s="1"/>
      <c r="AJ63" s="1"/>
      <c r="AK63" s="1"/>
      <c r="AL63" s="1"/>
      <c r="AM63" s="1"/>
      <c r="AN63" s="1"/>
      <c r="AP63" s="380"/>
      <c r="AQ63" s="380"/>
      <c r="AR63" s="380"/>
      <c r="AS63" s="380"/>
      <c r="AT63" s="380"/>
      <c r="AU63" s="380"/>
      <c r="AV63" s="380"/>
      <c r="AW63" s="1"/>
      <c r="AX63" s="1"/>
      <c r="AY63" s="1"/>
      <c r="AZ63" s="1"/>
      <c r="BA63" s="1"/>
      <c r="BB63" s="1"/>
    </row>
    <row r="64" spans="2:54" x14ac:dyDescent="0.25">
      <c r="M64" s="95"/>
      <c r="N64" s="1"/>
      <c r="O64" s="1"/>
      <c r="P64" s="1"/>
      <c r="Q64" s="1"/>
      <c r="R64" s="1"/>
      <c r="S64" s="1"/>
      <c r="T64" s="1"/>
      <c r="U64" s="1"/>
      <c r="V64" s="1"/>
      <c r="W64" s="1"/>
      <c r="X64" s="1"/>
      <c r="Y64" s="1"/>
      <c r="Z64" s="1"/>
      <c r="AA64" s="1"/>
      <c r="AB64" s="68"/>
      <c r="AC64" s="1"/>
      <c r="AD64" s="1"/>
      <c r="AE64" s="1"/>
      <c r="AF64" s="1"/>
      <c r="AG64" s="1"/>
      <c r="AH64" s="1"/>
      <c r="AI64" s="1"/>
      <c r="AJ64" s="1"/>
      <c r="AK64" s="1"/>
      <c r="AL64" s="1"/>
      <c r="AM64" s="1"/>
      <c r="AN64" s="1"/>
      <c r="AP64" s="68"/>
      <c r="AQ64" s="33"/>
      <c r="AR64" s="33"/>
      <c r="AS64" s="33"/>
      <c r="AT64" s="33"/>
      <c r="AU64" s="33"/>
      <c r="AV64" s="33"/>
      <c r="AW64" s="1"/>
      <c r="AX64" s="1"/>
      <c r="AY64" s="1"/>
      <c r="AZ64" s="1"/>
      <c r="BA64" s="1"/>
      <c r="BB64" s="1"/>
    </row>
    <row r="65" spans="13:54" x14ac:dyDescent="0.25">
      <c r="M65" s="33"/>
      <c r="N65" s="33"/>
      <c r="O65" s="33"/>
      <c r="P65" s="33"/>
      <c r="Q65" s="33"/>
      <c r="R65" s="33"/>
      <c r="S65" s="33"/>
      <c r="T65" s="1"/>
      <c r="U65" s="1"/>
      <c r="V65" s="1"/>
      <c r="W65" s="1"/>
      <c r="X65" s="1"/>
      <c r="Y65" s="1"/>
      <c r="Z65" s="1"/>
      <c r="AA65" s="1"/>
      <c r="AB65" s="33"/>
      <c r="AC65" s="33"/>
      <c r="AD65" s="33"/>
      <c r="AE65" s="33"/>
      <c r="AF65" s="33"/>
      <c r="AG65" s="33"/>
      <c r="AH65" s="33"/>
      <c r="AI65" s="1"/>
      <c r="AJ65" s="1"/>
      <c r="AK65" s="1"/>
      <c r="AL65" s="1"/>
      <c r="AM65" s="1"/>
      <c r="AN65" s="1"/>
      <c r="AP65" s="33"/>
      <c r="AQ65" s="33"/>
      <c r="AR65" s="33"/>
      <c r="AS65" s="33"/>
      <c r="AT65" s="33"/>
      <c r="AU65" s="33"/>
      <c r="AV65" s="33"/>
      <c r="AW65" s="1"/>
      <c r="AX65" s="1"/>
      <c r="AY65" s="1"/>
      <c r="AZ65" s="1"/>
      <c r="BA65" s="1"/>
      <c r="BB65" s="1"/>
    </row>
    <row r="66" spans="13:54" x14ac:dyDescent="0.25">
      <c r="M66" s="60"/>
      <c r="N66" s="60"/>
      <c r="O66" s="60"/>
      <c r="P66" s="60"/>
      <c r="Q66" s="60"/>
      <c r="R66" s="60"/>
      <c r="S66" s="60"/>
      <c r="T66" s="1"/>
      <c r="U66" s="1"/>
      <c r="V66" s="1"/>
      <c r="W66" s="1"/>
      <c r="X66" s="1"/>
      <c r="Y66" s="1"/>
      <c r="Z66" s="1"/>
      <c r="AA66" s="1"/>
      <c r="AB66" s="60"/>
      <c r="AC66" s="60"/>
      <c r="AD66" s="60"/>
      <c r="AE66" s="60"/>
      <c r="AF66" s="60"/>
      <c r="AG66" s="60"/>
      <c r="AH66" s="60"/>
      <c r="AI66" s="1"/>
      <c r="AJ66" s="1"/>
      <c r="AK66" s="1"/>
      <c r="AL66" s="1"/>
      <c r="AM66" s="1"/>
      <c r="AN66" s="1"/>
      <c r="AP66" s="60"/>
      <c r="AQ66" s="60"/>
      <c r="AR66" s="60"/>
      <c r="AS66" s="60"/>
      <c r="AT66" s="60"/>
      <c r="AU66" s="60"/>
      <c r="AV66" s="60"/>
      <c r="AW66" s="1"/>
      <c r="AX66" s="1"/>
      <c r="AY66" s="1"/>
      <c r="AZ66" s="1"/>
      <c r="BA66" s="1"/>
      <c r="BB66" s="1"/>
    </row>
    <row r="67" spans="13:54" x14ac:dyDescent="0.25">
      <c r="M67" s="68"/>
      <c r="N67" s="60"/>
      <c r="O67" s="68"/>
      <c r="P67" s="33"/>
      <c r="Q67" s="33"/>
      <c r="R67" s="33"/>
      <c r="S67" s="33"/>
      <c r="T67" s="1"/>
      <c r="U67" s="1"/>
      <c r="V67" s="1"/>
      <c r="W67" s="1"/>
      <c r="X67" s="1"/>
      <c r="Y67" s="1"/>
      <c r="Z67" s="1"/>
      <c r="AA67" s="1"/>
      <c r="AB67" s="68"/>
      <c r="AC67" s="60"/>
      <c r="AD67" s="68"/>
      <c r="AE67" s="33"/>
      <c r="AF67" s="33"/>
      <c r="AG67" s="33"/>
      <c r="AH67" s="33"/>
      <c r="AI67" s="1"/>
      <c r="AJ67" s="1"/>
      <c r="AK67" s="1"/>
      <c r="AL67" s="1"/>
      <c r="AM67" s="1"/>
      <c r="AN67" s="1"/>
      <c r="AP67" s="68"/>
      <c r="AQ67" s="60"/>
      <c r="AR67" s="68"/>
      <c r="AS67" s="33"/>
      <c r="AT67" s="33"/>
      <c r="AU67" s="33"/>
      <c r="AV67" s="33"/>
      <c r="AW67" s="1"/>
      <c r="AX67" s="1"/>
      <c r="AY67" s="1"/>
      <c r="AZ67" s="1"/>
      <c r="BA67" s="1"/>
      <c r="BB67" s="1"/>
    </row>
    <row r="68" spans="13:54" x14ac:dyDescent="0.25">
      <c r="M68" s="94"/>
      <c r="N68" s="94"/>
      <c r="O68" s="94"/>
      <c r="P68" s="1"/>
      <c r="Q68" s="1"/>
      <c r="R68" s="1"/>
      <c r="S68" s="1"/>
      <c r="T68" s="1"/>
      <c r="U68" s="1"/>
      <c r="V68" s="1"/>
      <c r="W68" s="1"/>
      <c r="X68" s="1"/>
      <c r="Y68" s="1"/>
      <c r="Z68" s="1"/>
      <c r="AA68" s="1"/>
      <c r="AB68" s="94"/>
      <c r="AC68" s="94"/>
      <c r="AD68" s="94"/>
      <c r="AE68" s="1"/>
      <c r="AF68" s="1"/>
      <c r="AG68" s="1"/>
      <c r="AH68" s="1"/>
      <c r="AI68" s="1"/>
      <c r="AJ68" s="1"/>
      <c r="AK68" s="1"/>
      <c r="AL68" s="1"/>
      <c r="AM68" s="1"/>
      <c r="AN68" s="1"/>
      <c r="AP68" s="94"/>
      <c r="AQ68" s="94"/>
      <c r="AR68" s="94"/>
      <c r="AS68" s="1"/>
      <c r="AT68" s="1"/>
      <c r="AU68" s="1"/>
      <c r="AV68" s="1"/>
      <c r="AW68" s="1"/>
      <c r="AX68" s="1"/>
      <c r="AY68" s="1"/>
      <c r="AZ68" s="1"/>
      <c r="BA68" s="1"/>
      <c r="BB68" s="1"/>
    </row>
    <row r="69" spans="13:54" x14ac:dyDescent="0.25">
      <c r="M69" s="95"/>
      <c r="N69" s="1"/>
      <c r="O69" s="1"/>
      <c r="P69" s="1"/>
      <c r="Q69" s="1"/>
      <c r="R69" s="1"/>
      <c r="S69" s="1"/>
      <c r="T69" s="1"/>
      <c r="U69" s="1"/>
      <c r="V69" s="1"/>
      <c r="W69" s="1"/>
      <c r="X69" s="1"/>
      <c r="Y69" s="1"/>
      <c r="Z69" s="1"/>
      <c r="AA69" s="1"/>
      <c r="AB69" s="95"/>
      <c r="AC69" s="1"/>
      <c r="AD69" s="1"/>
      <c r="AE69" s="1"/>
      <c r="AF69" s="1"/>
      <c r="AG69" s="1"/>
      <c r="AH69" s="1"/>
      <c r="AI69" s="1"/>
      <c r="AJ69" s="1"/>
      <c r="AK69" s="1"/>
      <c r="AL69" s="1"/>
      <c r="AM69" s="1"/>
      <c r="AN69" s="1"/>
      <c r="AP69" s="1"/>
      <c r="AQ69" s="1"/>
      <c r="AR69" s="1"/>
      <c r="AS69" s="1"/>
      <c r="AT69" s="1"/>
      <c r="AU69" s="1"/>
      <c r="AV69" s="1"/>
      <c r="AW69" s="1"/>
      <c r="AX69" s="1"/>
      <c r="AY69" s="1"/>
      <c r="AZ69" s="1"/>
      <c r="BA69" s="1"/>
      <c r="BB69" s="1"/>
    </row>
    <row r="70" spans="13:54" x14ac:dyDescent="0.25">
      <c r="M70" s="334"/>
      <c r="N70" s="334"/>
      <c r="O70" s="334"/>
      <c r="P70" s="334"/>
      <c r="Q70" s="334"/>
      <c r="R70" s="334"/>
      <c r="S70" s="334"/>
      <c r="T70" s="1"/>
      <c r="U70" s="1"/>
      <c r="V70" s="1"/>
      <c r="W70" s="1"/>
      <c r="X70" s="1"/>
      <c r="Y70" s="1"/>
      <c r="Z70" s="1"/>
      <c r="AA70" s="1"/>
      <c r="AB70" s="334"/>
      <c r="AC70" s="334"/>
      <c r="AD70" s="334"/>
      <c r="AE70" s="334"/>
      <c r="AF70" s="334"/>
      <c r="AG70" s="334"/>
      <c r="AH70" s="334"/>
      <c r="AI70" s="1"/>
      <c r="AJ70" s="1"/>
      <c r="AK70" s="1"/>
      <c r="AL70" s="1"/>
      <c r="AM70" s="1"/>
      <c r="AN70" s="1"/>
      <c r="AP70" s="380"/>
      <c r="AQ70" s="380"/>
      <c r="AR70" s="380"/>
      <c r="AS70" s="380"/>
      <c r="AT70" s="380"/>
      <c r="AU70" s="380"/>
      <c r="AV70" s="380"/>
      <c r="AW70" s="1"/>
      <c r="AX70" s="1"/>
      <c r="AY70" s="1"/>
      <c r="AZ70" s="1"/>
      <c r="BA70" s="1"/>
      <c r="BB70" s="1"/>
    </row>
    <row r="71" spans="13:54" x14ac:dyDescent="0.25">
      <c r="M71" s="95"/>
      <c r="N71" s="1"/>
      <c r="O71" s="1"/>
      <c r="P71" s="1"/>
      <c r="Q71" s="1"/>
      <c r="R71" s="1"/>
      <c r="S71" s="1"/>
      <c r="T71" s="1"/>
      <c r="U71" s="1"/>
      <c r="V71" s="1"/>
      <c r="W71" s="1"/>
      <c r="X71" s="1"/>
      <c r="Y71" s="1"/>
      <c r="Z71" s="1"/>
      <c r="AA71" s="1"/>
      <c r="AB71" s="68"/>
      <c r="AC71" s="1"/>
      <c r="AD71" s="1"/>
      <c r="AE71" s="1"/>
      <c r="AF71" s="1"/>
      <c r="AG71" s="1"/>
      <c r="AH71" s="1"/>
      <c r="AI71" s="1"/>
      <c r="AJ71" s="1"/>
      <c r="AK71" s="1"/>
      <c r="AL71" s="1"/>
      <c r="AM71" s="1"/>
      <c r="AN71" s="1"/>
      <c r="AP71" s="68"/>
      <c r="AQ71" s="33"/>
      <c r="AR71" s="33"/>
      <c r="AS71" s="33"/>
      <c r="AT71" s="33"/>
      <c r="AU71" s="33"/>
      <c r="AV71" s="33"/>
      <c r="AW71" s="1"/>
      <c r="AX71" s="1"/>
      <c r="AY71" s="1"/>
      <c r="AZ71" s="1"/>
      <c r="BA71" s="1"/>
      <c r="BB71" s="1"/>
    </row>
    <row r="72" spans="13:54" x14ac:dyDescent="0.25">
      <c r="M72" s="33"/>
      <c r="N72" s="33"/>
      <c r="O72" s="33"/>
      <c r="P72" s="33"/>
      <c r="Q72" s="33"/>
      <c r="R72" s="33"/>
      <c r="S72" s="33"/>
      <c r="T72" s="1"/>
      <c r="U72" s="1"/>
      <c r="V72" s="1"/>
      <c r="W72" s="1"/>
      <c r="X72" s="1"/>
      <c r="Y72" s="1"/>
      <c r="Z72" s="1"/>
      <c r="AA72" s="1"/>
      <c r="AB72" s="33"/>
      <c r="AC72" s="33"/>
      <c r="AD72" s="33"/>
      <c r="AE72" s="33"/>
      <c r="AF72" s="33"/>
      <c r="AG72" s="33"/>
      <c r="AH72" s="33"/>
      <c r="AI72" s="1"/>
      <c r="AJ72" s="1"/>
      <c r="AK72" s="1"/>
      <c r="AL72" s="1"/>
      <c r="AM72" s="1"/>
      <c r="AN72" s="1"/>
      <c r="AP72" s="33"/>
      <c r="AQ72" s="33"/>
      <c r="AR72" s="33"/>
      <c r="AS72" s="33"/>
      <c r="AT72" s="33"/>
      <c r="AU72" s="33"/>
      <c r="AV72" s="33"/>
      <c r="AW72" s="1"/>
      <c r="AX72" s="1"/>
      <c r="AY72" s="1"/>
      <c r="AZ72" s="1"/>
      <c r="BA72" s="1"/>
      <c r="BB72" s="1"/>
    </row>
    <row r="73" spans="13:54" x14ac:dyDescent="0.25">
      <c r="M73" s="60"/>
      <c r="N73" s="60"/>
      <c r="O73" s="60"/>
      <c r="P73" s="60"/>
      <c r="Q73" s="60"/>
      <c r="R73" s="60"/>
      <c r="S73" s="60"/>
      <c r="T73" s="1"/>
      <c r="U73" s="1"/>
      <c r="V73" s="1"/>
      <c r="W73" s="1"/>
      <c r="X73" s="1"/>
      <c r="Y73" s="1"/>
      <c r="Z73" s="1"/>
      <c r="AA73" s="1"/>
      <c r="AB73" s="60"/>
      <c r="AC73" s="60"/>
      <c r="AD73" s="60"/>
      <c r="AE73" s="60"/>
      <c r="AF73" s="60"/>
      <c r="AG73" s="60"/>
      <c r="AH73" s="60"/>
      <c r="AI73" s="1"/>
      <c r="AJ73" s="1"/>
      <c r="AK73" s="1"/>
      <c r="AL73" s="1"/>
      <c r="AM73" s="1"/>
      <c r="AN73" s="1"/>
      <c r="AP73" s="60"/>
      <c r="AQ73" s="60"/>
      <c r="AR73" s="60"/>
      <c r="AS73" s="60"/>
      <c r="AT73" s="60"/>
      <c r="AU73" s="60"/>
      <c r="AV73" s="60"/>
      <c r="AW73" s="1"/>
      <c r="AX73" s="1"/>
      <c r="AY73" s="1"/>
      <c r="AZ73" s="1"/>
      <c r="BA73" s="1"/>
      <c r="BB73" s="1"/>
    </row>
    <row r="74" spans="13:54" x14ac:dyDescent="0.25">
      <c r="M74" s="68"/>
      <c r="N74" s="60"/>
      <c r="O74" s="68"/>
      <c r="P74" s="33"/>
      <c r="Q74" s="33"/>
      <c r="R74" s="33"/>
      <c r="S74" s="33"/>
      <c r="T74" s="1"/>
      <c r="U74" s="1"/>
      <c r="V74" s="1"/>
      <c r="W74" s="1"/>
      <c r="X74" s="1"/>
      <c r="Y74" s="1"/>
      <c r="Z74" s="1"/>
      <c r="AA74" s="1"/>
      <c r="AB74" s="68"/>
      <c r="AC74" s="60"/>
      <c r="AD74" s="68"/>
      <c r="AE74" s="33"/>
      <c r="AF74" s="33"/>
      <c r="AG74" s="33"/>
      <c r="AH74" s="33"/>
      <c r="AI74" s="1"/>
      <c r="AJ74" s="1"/>
      <c r="AK74" s="1"/>
      <c r="AL74" s="1"/>
      <c r="AM74" s="1"/>
      <c r="AN74" s="1"/>
      <c r="AP74" s="68"/>
      <c r="AQ74" s="60"/>
      <c r="AR74" s="68"/>
      <c r="AS74" s="33"/>
      <c r="AT74" s="33"/>
      <c r="AU74" s="33"/>
      <c r="AV74" s="33"/>
      <c r="AW74" s="1"/>
      <c r="AX74" s="1"/>
      <c r="AY74" s="1"/>
      <c r="AZ74" s="1"/>
      <c r="BA74" s="1"/>
      <c r="BB74" s="1"/>
    </row>
    <row r="75" spans="13:54" x14ac:dyDescent="0.25">
      <c r="M75" s="94"/>
      <c r="N75" s="94"/>
      <c r="O75" s="94"/>
      <c r="P75" s="1"/>
      <c r="Q75" s="1"/>
      <c r="R75" s="1"/>
      <c r="S75" s="1"/>
      <c r="T75" s="1"/>
      <c r="U75" s="1"/>
      <c r="V75" s="1"/>
      <c r="W75" s="1"/>
      <c r="X75" s="1"/>
      <c r="Y75" s="1"/>
      <c r="Z75" s="1"/>
      <c r="AA75" s="1"/>
      <c r="AB75" s="94"/>
      <c r="AC75" s="94"/>
      <c r="AD75" s="94"/>
      <c r="AE75" s="1"/>
      <c r="AF75" s="1"/>
      <c r="AG75" s="1"/>
      <c r="AH75" s="1"/>
      <c r="AI75" s="1"/>
      <c r="AJ75" s="1"/>
      <c r="AK75" s="1"/>
      <c r="AL75" s="1"/>
      <c r="AM75" s="1"/>
      <c r="AN75" s="1"/>
      <c r="AP75" s="94"/>
      <c r="AQ75" s="94"/>
      <c r="AR75" s="94"/>
      <c r="AS75" s="1"/>
      <c r="AT75" s="1"/>
      <c r="AU75" s="1"/>
      <c r="AV75" s="1"/>
      <c r="AW75" s="1"/>
      <c r="AX75" s="1"/>
      <c r="AY75" s="1"/>
      <c r="AZ75" s="1"/>
      <c r="BA75" s="1"/>
      <c r="BB75" s="1"/>
    </row>
    <row r="76" spans="13:54" x14ac:dyDescent="0.25">
      <c r="M76" s="1"/>
      <c r="N76" s="1"/>
      <c r="O76" s="1"/>
      <c r="P76" s="1"/>
      <c r="Q76" s="1"/>
      <c r="R76" s="1"/>
      <c r="S76" s="1"/>
      <c r="T76" s="1"/>
      <c r="U76" s="1"/>
      <c r="V76" s="1"/>
      <c r="W76" s="1"/>
      <c r="X76" s="1"/>
      <c r="Y76" s="1"/>
      <c r="Z76" s="1"/>
      <c r="AA76" s="1"/>
      <c r="AB76" s="95"/>
      <c r="AC76" s="1"/>
      <c r="AD76" s="1"/>
      <c r="AE76" s="1"/>
      <c r="AF76" s="1"/>
      <c r="AG76" s="1"/>
      <c r="AH76" s="1"/>
      <c r="AI76" s="1"/>
      <c r="AJ76" s="1"/>
      <c r="AK76" s="1"/>
      <c r="AL76" s="1"/>
      <c r="AM76" s="1"/>
      <c r="AN76" s="1"/>
      <c r="AP76" s="1"/>
      <c r="AQ76" s="1"/>
      <c r="AR76" s="1"/>
      <c r="AS76" s="1"/>
      <c r="AT76" s="1"/>
      <c r="AU76" s="1"/>
      <c r="AV76" s="1"/>
      <c r="AW76" s="1"/>
      <c r="AX76" s="1"/>
      <c r="AY76" s="1"/>
      <c r="AZ76" s="1"/>
      <c r="BA76" s="1"/>
      <c r="BB76" s="1"/>
    </row>
    <row r="77" spans="13:54" x14ac:dyDescent="0.25">
      <c r="AA77" s="1"/>
      <c r="AB77" s="334"/>
      <c r="AC77" s="334"/>
      <c r="AD77" s="334"/>
      <c r="AE77" s="334"/>
      <c r="AF77" s="334"/>
      <c r="AG77" s="334"/>
      <c r="AH77" s="334"/>
      <c r="AI77" s="1"/>
      <c r="AJ77" s="1"/>
      <c r="AK77" s="1"/>
      <c r="AL77" s="1"/>
      <c r="AM77" s="1"/>
      <c r="AN77" s="1"/>
    </row>
    <row r="78" spans="13:54" x14ac:dyDescent="0.25">
      <c r="AB78" s="68"/>
      <c r="AC78" s="1"/>
      <c r="AD78" s="1"/>
      <c r="AE78" s="1"/>
      <c r="AF78" s="1"/>
      <c r="AG78" s="1"/>
      <c r="AH78" s="1"/>
      <c r="AI78" s="1"/>
      <c r="AJ78" s="1"/>
      <c r="AK78" s="1"/>
      <c r="AL78" s="1"/>
      <c r="AM78" s="1"/>
      <c r="AN78" s="1"/>
    </row>
    <row r="79" spans="13:54" x14ac:dyDescent="0.25">
      <c r="AB79" s="33"/>
      <c r="AC79" s="33"/>
      <c r="AD79" s="33"/>
      <c r="AE79" s="33"/>
      <c r="AF79" s="33"/>
      <c r="AG79" s="33"/>
      <c r="AH79" s="33"/>
      <c r="AI79" s="1"/>
      <c r="AJ79" s="1"/>
      <c r="AK79" s="1"/>
      <c r="AL79" s="1"/>
      <c r="AM79" s="1"/>
      <c r="AN79" s="1"/>
    </row>
    <row r="80" spans="13:54" x14ac:dyDescent="0.25">
      <c r="AB80" s="60"/>
      <c r="AC80" s="60"/>
      <c r="AD80" s="60"/>
      <c r="AE80" s="60"/>
      <c r="AF80" s="60"/>
      <c r="AG80" s="60"/>
      <c r="AH80" s="60"/>
      <c r="AI80" s="1"/>
      <c r="AJ80" s="1"/>
      <c r="AK80" s="1"/>
      <c r="AL80" s="1"/>
      <c r="AM80" s="1"/>
      <c r="AN80" s="1"/>
    </row>
    <row r="81" spans="28:41" x14ac:dyDescent="0.25">
      <c r="AB81" s="68"/>
      <c r="AC81" s="60"/>
      <c r="AD81" s="68"/>
      <c r="AE81" s="33"/>
      <c r="AF81" s="33"/>
      <c r="AG81" s="33"/>
      <c r="AH81" s="33"/>
      <c r="AI81" s="1"/>
      <c r="AJ81" s="1"/>
      <c r="AK81" s="1"/>
      <c r="AL81" s="1"/>
      <c r="AM81" s="1"/>
      <c r="AN81" s="1"/>
    </row>
    <row r="82" spans="28:41" x14ac:dyDescent="0.25">
      <c r="AB82" s="94"/>
      <c r="AC82" s="94"/>
      <c r="AD82" s="94"/>
      <c r="AE82" s="1"/>
      <c r="AF82" s="1"/>
      <c r="AG82" s="1"/>
      <c r="AH82" s="1"/>
      <c r="AI82" s="1"/>
      <c r="AJ82" s="1"/>
      <c r="AK82" s="1"/>
      <c r="AL82" s="1"/>
      <c r="AM82" s="1"/>
      <c r="AN82" s="1"/>
    </row>
    <row r="83" spans="28:41" x14ac:dyDescent="0.25">
      <c r="AB83" s="1"/>
      <c r="AC83" s="1"/>
      <c r="AD83" s="1"/>
      <c r="AE83" s="1"/>
      <c r="AF83" s="1"/>
      <c r="AG83" s="1"/>
      <c r="AH83" s="1"/>
      <c r="AI83" s="1"/>
      <c r="AJ83" s="1"/>
      <c r="AK83" s="1"/>
      <c r="AL83" s="1"/>
      <c r="AM83" s="1"/>
      <c r="AN83" s="1"/>
    </row>
    <row r="89" spans="28:41" x14ac:dyDescent="0.25">
      <c r="AO89" s="29"/>
    </row>
    <row r="90" spans="28:41" x14ac:dyDescent="0.25">
      <c r="AO90" s="31"/>
    </row>
  </sheetData>
  <mergeCells count="120">
    <mergeCell ref="AB2:AN2"/>
    <mergeCell ref="B2:B3"/>
    <mergeCell ref="C2:D3"/>
    <mergeCell ref="E2:E3"/>
    <mergeCell ref="A2:A3"/>
    <mergeCell ref="AB4:AH4"/>
    <mergeCell ref="AB77:AH77"/>
    <mergeCell ref="AP14:AV14"/>
    <mergeCell ref="AB12:AN12"/>
    <mergeCell ref="AP21:AV21"/>
    <mergeCell ref="AP28:AV28"/>
    <mergeCell ref="AP12:BB12"/>
    <mergeCell ref="AB42:AH42"/>
    <mergeCell ref="AB49:AH49"/>
    <mergeCell ref="AB56:AH56"/>
    <mergeCell ref="AB63:AH63"/>
    <mergeCell ref="AB70:AH70"/>
    <mergeCell ref="AP35:AV35"/>
    <mergeCell ref="AP42:AV42"/>
    <mergeCell ref="AP49:AV49"/>
    <mergeCell ref="AP56:AV56"/>
    <mergeCell ref="AP63:AV63"/>
    <mergeCell ref="AP70:AV70"/>
    <mergeCell ref="M70:S70"/>
    <mergeCell ref="B60:C60"/>
    <mergeCell ref="B29:K29"/>
    <mergeCell ref="B44:E44"/>
    <mergeCell ref="B43:E43"/>
    <mergeCell ref="B45:E45"/>
    <mergeCell ref="M12:Z12"/>
    <mergeCell ref="AB14:AH14"/>
    <mergeCell ref="AB21:AH21"/>
    <mergeCell ref="AB28:AH28"/>
    <mergeCell ref="AB35:AH35"/>
    <mergeCell ref="M35:S35"/>
    <mergeCell ref="M49:S49"/>
    <mergeCell ref="M56:S56"/>
    <mergeCell ref="B37:E37"/>
    <mergeCell ref="B38:E38"/>
    <mergeCell ref="B40:K40"/>
    <mergeCell ref="B41:E41"/>
    <mergeCell ref="J31:J36"/>
    <mergeCell ref="K31:K36"/>
    <mergeCell ref="E57:E58"/>
    <mergeCell ref="F57:F58"/>
    <mergeCell ref="G57:G58"/>
    <mergeCell ref="J49:J50"/>
    <mergeCell ref="K49:K50"/>
    <mergeCell ref="M63:S63"/>
    <mergeCell ref="M42:S42"/>
    <mergeCell ref="M14:S14"/>
    <mergeCell ref="M21:S21"/>
    <mergeCell ref="M28:S28"/>
    <mergeCell ref="B47:E47"/>
    <mergeCell ref="B46:E46"/>
    <mergeCell ref="I57:I58"/>
    <mergeCell ref="B58:C58"/>
    <mergeCell ref="B59:C59"/>
    <mergeCell ref="H57:H58"/>
    <mergeCell ref="B54:C54"/>
    <mergeCell ref="D54:D55"/>
    <mergeCell ref="E54:E55"/>
    <mergeCell ref="F54:F55"/>
    <mergeCell ref="G54:G55"/>
    <mergeCell ref="B48:E48"/>
    <mergeCell ref="H49:H50"/>
    <mergeCell ref="H54:H55"/>
    <mergeCell ref="I54:I55"/>
    <mergeCell ref="B55:C55"/>
    <mergeCell ref="B56:C56"/>
    <mergeCell ref="B57:C57"/>
    <mergeCell ref="D57:D58"/>
    <mergeCell ref="B50:E50"/>
    <mergeCell ref="B52:I52"/>
    <mergeCell ref="B53:C53"/>
    <mergeCell ref="B49:E49"/>
    <mergeCell ref="F49:F50"/>
    <mergeCell ref="G49:G50"/>
    <mergeCell ref="K42:K45"/>
    <mergeCell ref="F42:F45"/>
    <mergeCell ref="G42:G45"/>
    <mergeCell ref="H42:H45"/>
    <mergeCell ref="I42:I45"/>
    <mergeCell ref="J42:J45"/>
    <mergeCell ref="I49:I50"/>
    <mergeCell ref="B30:E30"/>
    <mergeCell ref="B31:E31"/>
    <mergeCell ref="F31:F36"/>
    <mergeCell ref="G31:G36"/>
    <mergeCell ref="H31:H36"/>
    <mergeCell ref="I31:I36"/>
    <mergeCell ref="B34:E34"/>
    <mergeCell ref="B33:E33"/>
    <mergeCell ref="B32:E32"/>
    <mergeCell ref="B36:E36"/>
    <mergeCell ref="B35:E35"/>
    <mergeCell ref="H17:H18"/>
    <mergeCell ref="I17:I18"/>
    <mergeCell ref="J17:J18"/>
    <mergeCell ref="K17:K18"/>
    <mergeCell ref="B15:B16"/>
    <mergeCell ref="C15:D16"/>
    <mergeCell ref="E15:H16"/>
    <mergeCell ref="I15:K16"/>
    <mergeCell ref="B17:B18"/>
    <mergeCell ref="C17:C18"/>
    <mergeCell ref="D17:D18"/>
    <mergeCell ref="E17:E18"/>
    <mergeCell ref="F17:F18"/>
    <mergeCell ref="G17:G18"/>
    <mergeCell ref="C13:D13"/>
    <mergeCell ref="C4:D4"/>
    <mergeCell ref="C5:D5"/>
    <mergeCell ref="C6:D6"/>
    <mergeCell ref="C7:D7"/>
    <mergeCell ref="C8:D8"/>
    <mergeCell ref="C9:D9"/>
    <mergeCell ref="C10:D10"/>
    <mergeCell ref="C11:D11"/>
    <mergeCell ref="C12:D12"/>
  </mergeCell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sheetPr>
  <dimension ref="B1:J17"/>
  <sheetViews>
    <sheetView tabSelected="1" zoomScaleNormal="100" workbookViewId="0">
      <selection activeCell="B8" sqref="B8:J10"/>
    </sheetView>
  </sheetViews>
  <sheetFormatPr baseColWidth="10" defaultRowHeight="15" x14ac:dyDescent="0.25"/>
  <cols>
    <col min="1" max="1" width="2.42578125" customWidth="1"/>
    <col min="2" max="8" width="20.85546875" customWidth="1"/>
    <col min="9" max="10" width="15.7109375" customWidth="1"/>
  </cols>
  <sheetData>
    <row r="1" spans="2:10" ht="19.5" customHeight="1" x14ac:dyDescent="0.25">
      <c r="B1" s="384"/>
      <c r="C1" s="385"/>
      <c r="D1" s="381" t="s">
        <v>157</v>
      </c>
      <c r="E1" s="381"/>
      <c r="F1" s="381"/>
      <c r="G1" s="381"/>
      <c r="H1" s="381"/>
      <c r="I1" s="299" t="s">
        <v>94</v>
      </c>
      <c r="J1" s="296">
        <v>46017</v>
      </c>
    </row>
    <row r="2" spans="2:10" ht="19.5" customHeight="1" x14ac:dyDescent="0.25">
      <c r="B2" s="386"/>
      <c r="C2" s="387"/>
      <c r="D2" s="382"/>
      <c r="E2" s="382"/>
      <c r="F2" s="382"/>
      <c r="G2" s="382"/>
      <c r="H2" s="382"/>
      <c r="I2" s="300" t="s">
        <v>154</v>
      </c>
      <c r="J2" s="297">
        <v>1</v>
      </c>
    </row>
    <row r="3" spans="2:10" ht="19.5" customHeight="1" thickBot="1" x14ac:dyDescent="0.3">
      <c r="B3" s="388"/>
      <c r="C3" s="389"/>
      <c r="D3" s="383"/>
      <c r="E3" s="383"/>
      <c r="F3" s="383"/>
      <c r="G3" s="383"/>
      <c r="H3" s="383"/>
      <c r="I3" s="301" t="s">
        <v>155</v>
      </c>
      <c r="J3" s="298" t="s">
        <v>159</v>
      </c>
    </row>
    <row r="4" spans="2:10" ht="15.75" thickBot="1" x14ac:dyDescent="0.3">
      <c r="B4" s="399"/>
      <c r="C4" s="399"/>
      <c r="D4" s="399"/>
      <c r="E4" s="399"/>
      <c r="F4" s="399"/>
      <c r="G4" s="399"/>
      <c r="H4" s="399"/>
      <c r="I4" s="399"/>
      <c r="J4" s="399"/>
    </row>
    <row r="5" spans="2:10" ht="15.95" customHeight="1" x14ac:dyDescent="0.25">
      <c r="B5" s="400" t="s">
        <v>98</v>
      </c>
      <c r="C5" s="401"/>
      <c r="D5" s="401"/>
      <c r="E5" s="401"/>
      <c r="F5" s="401"/>
      <c r="G5" s="401"/>
      <c r="H5" s="401"/>
      <c r="I5" s="401"/>
      <c r="J5" s="44"/>
    </row>
    <row r="6" spans="2:10" ht="15.95" customHeight="1" x14ac:dyDescent="0.25">
      <c r="B6" s="405" t="s">
        <v>123</v>
      </c>
      <c r="C6" s="406"/>
      <c r="D6" s="406"/>
      <c r="E6" s="406"/>
      <c r="F6" s="406"/>
      <c r="G6" s="406"/>
      <c r="H6" s="406"/>
      <c r="I6" s="406"/>
      <c r="J6" s="407"/>
    </row>
    <row r="7" spans="2:10" ht="15.95" customHeight="1" x14ac:dyDescent="0.25">
      <c r="B7" s="405"/>
      <c r="C7" s="406"/>
      <c r="D7" s="406"/>
      <c r="E7" s="406"/>
      <c r="F7" s="406"/>
      <c r="G7" s="406"/>
      <c r="H7" s="406"/>
      <c r="I7" s="406"/>
      <c r="J7" s="407"/>
    </row>
    <row r="8" spans="2:10" ht="15.95" customHeight="1" x14ac:dyDescent="0.25">
      <c r="B8" s="402" t="s">
        <v>99</v>
      </c>
      <c r="C8" s="403"/>
      <c r="D8" s="403"/>
      <c r="E8" s="403"/>
      <c r="F8" s="403"/>
      <c r="G8" s="403"/>
      <c r="H8" s="403"/>
      <c r="I8" s="403"/>
      <c r="J8" s="404"/>
    </row>
    <row r="9" spans="2:10" ht="15.95" customHeight="1" x14ac:dyDescent="0.25">
      <c r="B9" s="402"/>
      <c r="C9" s="403"/>
      <c r="D9" s="403"/>
      <c r="E9" s="403"/>
      <c r="F9" s="403"/>
      <c r="G9" s="403"/>
      <c r="H9" s="403"/>
      <c r="I9" s="403"/>
      <c r="J9" s="404"/>
    </row>
    <row r="10" spans="2:10" ht="15.95" customHeight="1" x14ac:dyDescent="0.25">
      <c r="B10" s="402"/>
      <c r="C10" s="403"/>
      <c r="D10" s="403"/>
      <c r="E10" s="403"/>
      <c r="F10" s="403"/>
      <c r="G10" s="403"/>
      <c r="H10" s="403"/>
      <c r="I10" s="403"/>
      <c r="J10" s="404"/>
    </row>
    <row r="11" spans="2:10" ht="15.95" customHeight="1" x14ac:dyDescent="0.25">
      <c r="B11" s="402" t="s">
        <v>124</v>
      </c>
      <c r="C11" s="403"/>
      <c r="D11" s="403"/>
      <c r="E11" s="403"/>
      <c r="F11" s="403"/>
      <c r="G11" s="403"/>
      <c r="H11" s="403"/>
      <c r="I11" s="403"/>
      <c r="J11" s="404"/>
    </row>
    <row r="12" spans="2:10" x14ac:dyDescent="0.25">
      <c r="B12" s="402"/>
      <c r="C12" s="403"/>
      <c r="D12" s="403"/>
      <c r="E12" s="403"/>
      <c r="F12" s="403"/>
      <c r="G12" s="403"/>
      <c r="H12" s="403"/>
      <c r="I12" s="403"/>
      <c r="J12" s="404"/>
    </row>
    <row r="13" spans="2:10" x14ac:dyDescent="0.25">
      <c r="B13" s="402"/>
      <c r="C13" s="403"/>
      <c r="D13" s="403"/>
      <c r="E13" s="403"/>
      <c r="F13" s="403"/>
      <c r="G13" s="403"/>
      <c r="H13" s="403"/>
      <c r="I13" s="403"/>
      <c r="J13" s="404"/>
    </row>
    <row r="14" spans="2:10" ht="15.75" thickBot="1" x14ac:dyDescent="0.3">
      <c r="B14" s="272"/>
      <c r="C14" s="273"/>
      <c r="D14" s="273"/>
      <c r="E14" s="273"/>
      <c r="F14" s="273"/>
      <c r="G14" s="273"/>
      <c r="H14" s="273"/>
      <c r="I14" s="273"/>
      <c r="J14" s="274"/>
    </row>
    <row r="15" spans="2:10" ht="27" customHeight="1" x14ac:dyDescent="0.25">
      <c r="B15" s="390" t="s">
        <v>133</v>
      </c>
      <c r="C15" s="391"/>
      <c r="D15" s="391"/>
      <c r="E15" s="391"/>
      <c r="F15" s="391"/>
      <c r="G15" s="391"/>
      <c r="H15" s="391"/>
      <c r="I15" s="391"/>
      <c r="J15" s="392"/>
    </row>
    <row r="16" spans="2:10" ht="27" customHeight="1" x14ac:dyDescent="0.25">
      <c r="B16" s="393"/>
      <c r="C16" s="394"/>
      <c r="D16" s="394"/>
      <c r="E16" s="394"/>
      <c r="F16" s="394"/>
      <c r="G16" s="394"/>
      <c r="H16" s="394"/>
      <c r="I16" s="394"/>
      <c r="J16" s="395"/>
    </row>
    <row r="17" spans="2:10" ht="15.75" thickBot="1" x14ac:dyDescent="0.3">
      <c r="B17" s="396"/>
      <c r="C17" s="397"/>
      <c r="D17" s="397"/>
      <c r="E17" s="397"/>
      <c r="F17" s="397"/>
      <c r="G17" s="397"/>
      <c r="H17" s="397"/>
      <c r="I17" s="397"/>
      <c r="J17" s="398"/>
    </row>
  </sheetData>
  <sheetProtection algorithmName="SHA-512" hashValue="kGlG2jReNEkMcBpaQbxG59wi8R7XPS++Jx7NYG0YxcMmRWqWCe4XZbXHYre8+U8rZuOkZL/tpnWKgddFXXw2EQ==" saltValue="1z9Ll75EYW7cZlOgWLmfCA==" spinCount="100000" sheet="1" objects="1" scenarios="1"/>
  <mergeCells count="8">
    <mergeCell ref="D1:H3"/>
    <mergeCell ref="B1:C3"/>
    <mergeCell ref="B15:J17"/>
    <mergeCell ref="B4:J4"/>
    <mergeCell ref="B5:I5"/>
    <mergeCell ref="B8:J10"/>
    <mergeCell ref="B11:J13"/>
    <mergeCell ref="B6:J7"/>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sheetPr>
  <dimension ref="A1:AF57"/>
  <sheetViews>
    <sheetView zoomScaleNormal="100" workbookViewId="0">
      <selection activeCell="H3" sqref="H3"/>
    </sheetView>
  </sheetViews>
  <sheetFormatPr baseColWidth="10" defaultColWidth="11.42578125" defaultRowHeight="15" x14ac:dyDescent="0.25"/>
  <cols>
    <col min="1" max="1" width="2.42578125" style="23" customWidth="1"/>
    <col min="2" max="2" width="40.7109375" style="23" customWidth="1"/>
    <col min="3" max="6" width="20.85546875" style="23" customWidth="1"/>
    <col min="7" max="8" width="15.7109375" style="23" customWidth="1"/>
    <col min="9" max="9" width="2.42578125" style="23" customWidth="1"/>
    <col min="10" max="16384" width="11.42578125" style="23"/>
  </cols>
  <sheetData>
    <row r="1" spans="1:32" customFormat="1" ht="20.100000000000001" customHeight="1" x14ac:dyDescent="0.25">
      <c r="A1" s="275"/>
      <c r="B1" s="417"/>
      <c r="C1" s="408" t="s">
        <v>157</v>
      </c>
      <c r="D1" s="409"/>
      <c r="E1" s="409"/>
      <c r="F1" s="410"/>
      <c r="G1" s="276" t="s">
        <v>94</v>
      </c>
      <c r="H1" s="277" cm="1">
        <f t="array" ref="H1:H3">Instructivo!J1:J3</f>
        <v>46017</v>
      </c>
      <c r="I1" s="278"/>
      <c r="J1" s="1"/>
      <c r="K1" s="1"/>
      <c r="L1" s="1"/>
      <c r="M1" s="1"/>
      <c r="N1" s="1"/>
      <c r="O1" s="1"/>
      <c r="P1" s="1"/>
      <c r="Q1" s="1"/>
      <c r="R1" s="1"/>
      <c r="S1" s="1"/>
      <c r="T1" s="1"/>
      <c r="U1" s="1"/>
      <c r="V1" s="1"/>
      <c r="W1" s="1"/>
      <c r="X1" s="1"/>
      <c r="Y1" s="1"/>
      <c r="Z1" s="1"/>
      <c r="AA1" s="1"/>
      <c r="AB1" s="1"/>
      <c r="AC1" s="1"/>
      <c r="AD1" s="1"/>
      <c r="AE1" s="1"/>
      <c r="AF1" s="1"/>
    </row>
    <row r="2" spans="1:32" customFormat="1" ht="20.100000000000001" customHeight="1" x14ac:dyDescent="0.25">
      <c r="A2" s="159"/>
      <c r="B2" s="418"/>
      <c r="C2" s="411"/>
      <c r="D2" s="412"/>
      <c r="E2" s="412"/>
      <c r="F2" s="413"/>
      <c r="G2" s="279" t="s">
        <v>95</v>
      </c>
      <c r="H2" s="280">
        <v>1</v>
      </c>
      <c r="I2" s="281"/>
      <c r="J2" s="1"/>
      <c r="K2" s="1"/>
      <c r="L2" s="1"/>
      <c r="M2" s="1"/>
      <c r="N2" s="1"/>
      <c r="O2" s="1"/>
      <c r="P2" s="1"/>
      <c r="Q2" s="1"/>
      <c r="R2" s="1"/>
      <c r="S2" s="1"/>
      <c r="T2" s="1"/>
      <c r="U2" s="1"/>
      <c r="V2" s="1"/>
      <c r="W2" s="1"/>
      <c r="X2" s="1"/>
      <c r="Y2" s="1"/>
      <c r="Z2" s="1"/>
      <c r="AA2" s="1"/>
      <c r="AB2" s="1"/>
      <c r="AC2" s="1"/>
      <c r="AD2" s="1"/>
      <c r="AE2" s="1"/>
      <c r="AF2" s="1"/>
    </row>
    <row r="3" spans="1:32" customFormat="1" ht="20.100000000000001" customHeight="1" thickBot="1" x14ac:dyDescent="0.3">
      <c r="A3" s="159"/>
      <c r="B3" s="419"/>
      <c r="C3" s="414"/>
      <c r="D3" s="415"/>
      <c r="E3" s="415"/>
      <c r="F3" s="416"/>
      <c r="G3" s="282" t="s">
        <v>96</v>
      </c>
      <c r="H3" s="283" t="str">
        <v>IR-FO-16</v>
      </c>
      <c r="I3" s="281"/>
      <c r="J3" s="1"/>
      <c r="K3" s="1"/>
      <c r="L3" s="1"/>
      <c r="M3" s="1"/>
      <c r="N3" s="1"/>
      <c r="O3" s="1"/>
      <c r="P3" s="1"/>
      <c r="Q3" s="1"/>
      <c r="R3" s="1"/>
      <c r="S3" s="1"/>
      <c r="T3" s="1"/>
      <c r="U3" s="1"/>
      <c r="V3" s="1"/>
      <c r="W3" s="1"/>
      <c r="X3" s="1"/>
      <c r="Y3" s="1"/>
      <c r="Z3" s="1"/>
      <c r="AA3" s="1"/>
      <c r="AB3" s="1"/>
      <c r="AC3" s="1"/>
      <c r="AD3" s="1"/>
      <c r="AE3" s="1"/>
      <c r="AF3" s="1"/>
    </row>
    <row r="4" spans="1:32" ht="15" customHeight="1" x14ac:dyDescent="0.25">
      <c r="A4" s="159"/>
      <c r="B4" s="160"/>
      <c r="C4" s="161"/>
      <c r="D4" s="161"/>
      <c r="E4" s="161"/>
      <c r="F4" s="161"/>
      <c r="G4" s="160"/>
      <c r="H4" s="160"/>
      <c r="I4" s="162"/>
      <c r="J4" s="18"/>
      <c r="K4" s="18"/>
      <c r="L4" s="18"/>
      <c r="M4" s="18"/>
      <c r="N4" s="18"/>
      <c r="O4" s="18"/>
      <c r="P4" s="18"/>
      <c r="Q4" s="18"/>
      <c r="R4" s="18"/>
      <c r="S4" s="18"/>
      <c r="T4" s="18"/>
      <c r="U4" s="18"/>
      <c r="V4" s="18"/>
      <c r="W4" s="18"/>
      <c r="X4" s="18"/>
      <c r="Y4" s="18"/>
      <c r="Z4" s="18"/>
      <c r="AA4" s="18"/>
      <c r="AB4" s="18"/>
      <c r="AC4" s="18"/>
      <c r="AD4" s="18"/>
      <c r="AE4" s="18"/>
      <c r="AF4" s="18"/>
    </row>
    <row r="5" spans="1:32" ht="15" customHeight="1" x14ac:dyDescent="0.25">
      <c r="A5" s="163"/>
      <c r="B5" s="164"/>
      <c r="C5" s="164"/>
      <c r="D5" s="164"/>
      <c r="E5" s="164"/>
      <c r="F5" s="164"/>
      <c r="G5" s="164"/>
      <c r="H5" s="164"/>
      <c r="I5" s="165"/>
      <c r="J5" s="18"/>
      <c r="K5" s="18"/>
      <c r="L5" s="18"/>
      <c r="M5" s="18"/>
      <c r="N5" s="18"/>
      <c r="O5" s="18"/>
      <c r="P5" s="18"/>
      <c r="Q5" s="18"/>
      <c r="R5" s="18"/>
      <c r="S5" s="18"/>
      <c r="T5" s="18"/>
      <c r="U5" s="18"/>
      <c r="V5" s="18"/>
      <c r="W5" s="18"/>
      <c r="X5" s="18"/>
      <c r="Y5" s="18"/>
      <c r="Z5" s="18"/>
      <c r="AA5" s="18"/>
      <c r="AB5" s="18"/>
      <c r="AC5" s="18"/>
      <c r="AD5" s="18"/>
      <c r="AE5" s="18"/>
      <c r="AF5" s="18"/>
    </row>
    <row r="6" spans="1:32" ht="15" customHeight="1" x14ac:dyDescent="0.25">
      <c r="A6" s="163"/>
      <c r="B6" s="164"/>
      <c r="C6" s="164"/>
      <c r="D6" s="164"/>
      <c r="E6" s="164"/>
      <c r="F6" s="164"/>
      <c r="G6" s="164"/>
      <c r="H6" s="164"/>
      <c r="I6" s="165"/>
      <c r="J6" s="18"/>
      <c r="K6" s="18"/>
      <c r="L6" s="18"/>
      <c r="M6" s="18"/>
      <c r="N6" s="18"/>
      <c r="O6" s="18"/>
      <c r="P6" s="18"/>
      <c r="Q6" s="18"/>
      <c r="R6" s="18"/>
      <c r="S6" s="18"/>
      <c r="T6" s="18"/>
      <c r="U6" s="18"/>
      <c r="V6" s="18"/>
      <c r="W6" s="18"/>
      <c r="X6" s="18"/>
      <c r="Y6" s="18"/>
      <c r="Z6" s="18"/>
      <c r="AA6" s="18"/>
      <c r="AB6" s="18"/>
      <c r="AC6" s="18"/>
      <c r="AD6" s="18"/>
      <c r="AE6" s="18"/>
      <c r="AF6" s="18"/>
    </row>
    <row r="7" spans="1:32" ht="15.75" thickBot="1" x14ac:dyDescent="0.3">
      <c r="A7" s="420"/>
      <c r="B7" s="421"/>
      <c r="C7" s="421"/>
      <c r="D7" s="421"/>
      <c r="E7" s="421"/>
      <c r="F7" s="421"/>
      <c r="G7" s="421"/>
      <c r="H7" s="421"/>
      <c r="I7" s="422"/>
      <c r="J7" s="18"/>
      <c r="K7" s="18"/>
      <c r="L7" s="18"/>
      <c r="M7" s="431"/>
      <c r="N7" s="18"/>
      <c r="O7" s="18"/>
      <c r="P7" s="18"/>
      <c r="Q7" s="18"/>
      <c r="R7" s="18"/>
      <c r="S7" s="18"/>
      <c r="T7" s="18"/>
      <c r="U7" s="18"/>
      <c r="V7" s="18"/>
      <c r="W7" s="18"/>
      <c r="X7" s="18"/>
      <c r="Y7" s="18"/>
      <c r="Z7" s="18"/>
      <c r="AA7" s="18"/>
      <c r="AB7" s="18"/>
      <c r="AC7" s="18"/>
      <c r="AD7" s="18"/>
      <c r="AE7" s="18"/>
      <c r="AF7" s="18"/>
    </row>
    <row r="8" spans="1:32" ht="18.75" customHeight="1" x14ac:dyDescent="0.25">
      <c r="A8" s="154"/>
      <c r="B8" s="426" t="s">
        <v>120</v>
      </c>
      <c r="C8" s="426"/>
      <c r="D8" s="426"/>
      <c r="E8" s="426"/>
      <c r="F8" s="427">
        <v>2026</v>
      </c>
      <c r="G8" s="428"/>
      <c r="H8" s="420"/>
      <c r="I8" s="422"/>
      <c r="J8" s="18"/>
      <c r="K8" s="18"/>
      <c r="L8" s="18"/>
      <c r="M8" s="431"/>
      <c r="N8" s="18"/>
      <c r="O8" s="18"/>
      <c r="P8" s="18"/>
      <c r="Q8" s="18"/>
      <c r="R8" s="18"/>
      <c r="S8" s="18"/>
      <c r="T8" s="18"/>
      <c r="U8" s="18"/>
      <c r="V8" s="18"/>
      <c r="W8" s="18"/>
      <c r="X8" s="18"/>
      <c r="Y8" s="18"/>
      <c r="Z8" s="18"/>
      <c r="AA8" s="18"/>
      <c r="AB8" s="18"/>
      <c r="AC8" s="18"/>
      <c r="AD8" s="18"/>
      <c r="AE8" s="18"/>
      <c r="AF8" s="18"/>
    </row>
    <row r="9" spans="1:32" ht="15" customHeight="1" thickBot="1" x14ac:dyDescent="0.3">
      <c r="A9" s="159"/>
      <c r="B9" s="426"/>
      <c r="C9" s="426"/>
      <c r="D9" s="426"/>
      <c r="E9" s="426"/>
      <c r="F9" s="429"/>
      <c r="G9" s="430"/>
      <c r="H9" s="420"/>
      <c r="I9" s="422"/>
      <c r="J9" s="18"/>
      <c r="K9" s="18"/>
      <c r="L9" s="18"/>
      <c r="M9" s="18"/>
      <c r="N9" s="18"/>
      <c r="O9" s="18"/>
      <c r="P9" s="18"/>
      <c r="Q9" s="18"/>
      <c r="R9" s="18"/>
      <c r="S9" s="18"/>
      <c r="T9" s="18"/>
      <c r="U9" s="18"/>
      <c r="V9" s="18"/>
      <c r="W9" s="18"/>
      <c r="X9" s="18"/>
      <c r="Y9" s="18"/>
      <c r="Z9" s="18"/>
      <c r="AA9" s="18"/>
      <c r="AB9" s="18"/>
      <c r="AC9" s="18"/>
      <c r="AD9" s="18"/>
      <c r="AE9" s="18"/>
      <c r="AF9" s="18"/>
    </row>
    <row r="10" spans="1:32" ht="15" customHeight="1" x14ac:dyDescent="0.25">
      <c r="A10" s="420"/>
      <c r="B10" s="421"/>
      <c r="C10" s="421"/>
      <c r="D10" s="421"/>
      <c r="E10" s="421"/>
      <c r="F10" s="421"/>
      <c r="G10" s="421"/>
      <c r="H10" s="421"/>
      <c r="I10" s="422"/>
      <c r="J10" s="18"/>
      <c r="K10" s="18"/>
      <c r="L10" s="18"/>
      <c r="M10" s="18"/>
      <c r="N10" s="18"/>
      <c r="O10" s="18"/>
      <c r="P10" s="18"/>
      <c r="Q10" s="18"/>
      <c r="R10" s="18"/>
      <c r="S10" s="18"/>
      <c r="T10" s="18"/>
      <c r="U10" s="18"/>
      <c r="V10" s="18"/>
      <c r="W10" s="18"/>
      <c r="X10" s="18"/>
      <c r="Y10" s="18"/>
      <c r="Z10" s="18"/>
      <c r="AA10" s="18"/>
      <c r="AB10" s="18"/>
      <c r="AC10" s="18"/>
      <c r="AD10" s="18"/>
      <c r="AE10" s="18"/>
      <c r="AF10" s="18"/>
    </row>
    <row r="11" spans="1:32" ht="15.75" thickBot="1" x14ac:dyDescent="0.3">
      <c r="A11" s="159"/>
      <c r="B11" s="160"/>
      <c r="C11" s="160"/>
      <c r="D11" s="160"/>
      <c r="E11" s="160"/>
      <c r="F11" s="423"/>
      <c r="G11" s="423"/>
      <c r="H11" s="160"/>
      <c r="I11" s="162"/>
      <c r="J11" s="18"/>
      <c r="K11" s="18"/>
      <c r="L11" s="18"/>
      <c r="M11" s="18"/>
      <c r="N11" s="18"/>
      <c r="O11" s="18"/>
      <c r="P11" s="18"/>
      <c r="Q11" s="18"/>
      <c r="R11" s="18"/>
      <c r="S11" s="18"/>
      <c r="T11" s="18"/>
      <c r="U11" s="18"/>
      <c r="V11" s="18"/>
      <c r="W11" s="18"/>
      <c r="X11" s="18"/>
      <c r="Y11" s="18"/>
      <c r="Z11" s="18"/>
      <c r="AA11" s="18"/>
      <c r="AB11" s="18"/>
      <c r="AC11" s="18"/>
      <c r="AD11" s="18"/>
      <c r="AE11" s="18"/>
      <c r="AF11" s="18"/>
    </row>
    <row r="12" spans="1:32" ht="28.5" customHeight="1" thickBot="1" x14ac:dyDescent="0.45">
      <c r="A12" s="159"/>
      <c r="B12" s="432" t="s">
        <v>106</v>
      </c>
      <c r="C12" s="432"/>
      <c r="D12" s="432"/>
      <c r="E12" s="433"/>
      <c r="F12" s="424" t="b">
        <v>0</v>
      </c>
      <c r="G12" s="425"/>
      <c r="H12" s="160"/>
      <c r="I12" s="162"/>
      <c r="J12" s="18"/>
      <c r="K12" s="18"/>
      <c r="L12" s="18"/>
      <c r="M12" s="18"/>
      <c r="N12" s="18"/>
      <c r="O12" s="18"/>
      <c r="P12" s="18"/>
      <c r="Q12" s="18"/>
      <c r="R12" s="18"/>
      <c r="S12" s="18"/>
      <c r="T12" s="18"/>
      <c r="U12" s="18"/>
      <c r="V12" s="18"/>
      <c r="W12" s="18"/>
      <c r="X12" s="18"/>
      <c r="Y12" s="18"/>
      <c r="Z12" s="18"/>
      <c r="AA12" s="18"/>
      <c r="AB12" s="18"/>
      <c r="AC12" s="18"/>
      <c r="AD12" s="18"/>
      <c r="AE12" s="18"/>
      <c r="AF12" s="18"/>
    </row>
    <row r="13" spans="1:32" ht="15" customHeight="1" x14ac:dyDescent="0.4">
      <c r="A13" s="159"/>
      <c r="B13" s="166"/>
      <c r="C13" s="166"/>
      <c r="D13" s="166"/>
      <c r="E13" s="166"/>
      <c r="F13" s="167"/>
      <c r="G13" s="167"/>
      <c r="H13" s="160"/>
      <c r="I13" s="162"/>
      <c r="J13" s="18"/>
      <c r="K13" s="18"/>
      <c r="L13" s="18"/>
      <c r="M13" s="18"/>
      <c r="N13" s="18"/>
      <c r="O13" s="18"/>
      <c r="P13" s="18"/>
      <c r="Q13" s="18"/>
      <c r="R13" s="18"/>
      <c r="S13" s="18"/>
      <c r="T13" s="18"/>
      <c r="U13" s="18"/>
      <c r="V13" s="18"/>
      <c r="W13" s="18"/>
      <c r="X13" s="18"/>
      <c r="Y13" s="18"/>
      <c r="Z13" s="18"/>
      <c r="AA13" s="18"/>
      <c r="AB13" s="18"/>
      <c r="AC13" s="18"/>
      <c r="AD13" s="18"/>
      <c r="AE13" s="18"/>
      <c r="AF13" s="18"/>
    </row>
    <row r="14" spans="1:32" x14ac:dyDescent="0.25">
      <c r="A14" s="159"/>
      <c r="B14" s="160"/>
      <c r="C14" s="160"/>
      <c r="D14" s="160"/>
      <c r="E14" s="160"/>
      <c r="F14" s="160"/>
      <c r="G14" s="160"/>
      <c r="H14" s="160"/>
      <c r="I14" s="162"/>
      <c r="J14" s="18"/>
      <c r="K14" s="18"/>
      <c r="L14" s="18"/>
      <c r="M14" s="18"/>
      <c r="N14" s="18"/>
      <c r="O14" s="18"/>
      <c r="P14" s="18"/>
      <c r="Q14" s="18"/>
      <c r="R14" s="18"/>
      <c r="S14" s="18"/>
      <c r="T14" s="18"/>
      <c r="U14" s="18"/>
      <c r="V14" s="18"/>
      <c r="W14" s="18"/>
      <c r="X14" s="18"/>
      <c r="Y14" s="18"/>
      <c r="Z14" s="18"/>
      <c r="AA14" s="18"/>
      <c r="AB14" s="18"/>
      <c r="AC14" s="18"/>
      <c r="AD14" s="18"/>
      <c r="AE14" s="18"/>
      <c r="AF14" s="18"/>
    </row>
    <row r="15" spans="1:32" x14ac:dyDescent="0.25">
      <c r="A15" s="154"/>
      <c r="B15" s="45"/>
      <c r="C15" s="45"/>
      <c r="D15" s="45"/>
      <c r="E15" s="45"/>
      <c r="F15" s="45"/>
      <c r="G15" s="45"/>
      <c r="H15" s="45"/>
      <c r="I15" s="155"/>
      <c r="J15" s="18"/>
      <c r="K15" s="18"/>
      <c r="L15" s="18"/>
      <c r="M15" s="18"/>
      <c r="N15" s="18"/>
      <c r="O15" s="18"/>
      <c r="P15" s="18"/>
      <c r="Q15" s="18"/>
      <c r="R15" s="18"/>
      <c r="S15" s="18"/>
      <c r="T15" s="18"/>
      <c r="U15" s="18"/>
      <c r="V15" s="18"/>
      <c r="W15" s="18"/>
      <c r="X15" s="18"/>
      <c r="Y15" s="18"/>
      <c r="Z15" s="18"/>
      <c r="AA15" s="18"/>
      <c r="AB15" s="18"/>
      <c r="AC15" s="18"/>
      <c r="AD15" s="18"/>
      <c r="AE15" s="18"/>
      <c r="AF15" s="18"/>
    </row>
    <row r="16" spans="1:32" x14ac:dyDescent="0.25">
      <c r="A16" s="154"/>
      <c r="B16" s="45"/>
      <c r="C16" s="45"/>
      <c r="D16" s="45"/>
      <c r="E16" s="45"/>
      <c r="F16" s="45"/>
      <c r="G16" s="45"/>
      <c r="H16" s="45"/>
      <c r="I16" s="155"/>
      <c r="J16" s="18"/>
      <c r="K16" s="18"/>
      <c r="L16" s="18"/>
      <c r="M16" s="18"/>
      <c r="N16" s="18"/>
      <c r="O16" s="18"/>
      <c r="P16" s="18"/>
      <c r="Q16" s="18"/>
      <c r="R16" s="18"/>
      <c r="S16" s="18"/>
      <c r="T16" s="18"/>
      <c r="U16" s="18"/>
      <c r="V16" s="18"/>
      <c r="W16" s="18"/>
      <c r="X16" s="18"/>
      <c r="Y16" s="18"/>
      <c r="Z16" s="18"/>
      <c r="AA16" s="18"/>
      <c r="AB16" s="18"/>
      <c r="AC16" s="18"/>
      <c r="AD16" s="18"/>
      <c r="AE16" s="18"/>
      <c r="AF16" s="18"/>
    </row>
    <row r="17" spans="1:32" x14ac:dyDescent="0.25">
      <c r="A17" s="154"/>
      <c r="B17" s="45"/>
      <c r="C17" s="45"/>
      <c r="D17" s="45"/>
      <c r="E17" s="45"/>
      <c r="F17" s="45"/>
      <c r="G17" s="45"/>
      <c r="H17" s="45"/>
      <c r="I17" s="155"/>
      <c r="J17" s="18"/>
      <c r="K17" s="18"/>
      <c r="L17" s="18"/>
      <c r="M17" s="18"/>
      <c r="N17" s="18"/>
      <c r="O17" s="18"/>
      <c r="P17" s="18"/>
      <c r="Q17" s="18"/>
      <c r="R17" s="18"/>
      <c r="S17" s="18"/>
      <c r="T17" s="18"/>
      <c r="U17" s="18"/>
      <c r="V17" s="18"/>
      <c r="W17" s="18"/>
      <c r="X17" s="18"/>
      <c r="Y17" s="18"/>
      <c r="Z17" s="18"/>
      <c r="AA17" s="18"/>
      <c r="AB17" s="18"/>
      <c r="AC17" s="18"/>
      <c r="AD17" s="18"/>
      <c r="AE17" s="18"/>
      <c r="AF17" s="18"/>
    </row>
    <row r="18" spans="1:32" x14ac:dyDescent="0.25">
      <c r="A18" s="154"/>
      <c r="B18" s="45"/>
      <c r="C18" s="45"/>
      <c r="D18" s="45"/>
      <c r="E18" s="45"/>
      <c r="F18" s="45"/>
      <c r="G18" s="45"/>
      <c r="H18" s="45"/>
      <c r="I18" s="155"/>
      <c r="J18" s="18"/>
      <c r="K18" s="18"/>
      <c r="L18" s="18"/>
      <c r="M18" s="18"/>
      <c r="N18" s="18"/>
      <c r="O18" s="18"/>
      <c r="P18" s="18"/>
      <c r="Q18" s="18"/>
      <c r="R18" s="18"/>
      <c r="S18" s="18"/>
      <c r="T18" s="18"/>
      <c r="U18" s="18"/>
      <c r="V18" s="18"/>
      <c r="W18" s="18"/>
      <c r="X18" s="18"/>
      <c r="Y18" s="18"/>
      <c r="Z18" s="18"/>
      <c r="AA18" s="18"/>
      <c r="AB18" s="18"/>
      <c r="AC18" s="18"/>
      <c r="AD18" s="18"/>
      <c r="AE18" s="18"/>
      <c r="AF18" s="18"/>
    </row>
    <row r="19" spans="1:32" x14ac:dyDescent="0.25">
      <c r="A19" s="154"/>
      <c r="B19" s="45"/>
      <c r="C19" s="45"/>
      <c r="D19" s="45"/>
      <c r="E19" s="45"/>
      <c r="F19" s="45"/>
      <c r="G19" s="45"/>
      <c r="H19" s="45"/>
      <c r="I19" s="155"/>
      <c r="J19" s="18"/>
      <c r="K19" s="18"/>
      <c r="L19" s="18"/>
      <c r="M19" s="18"/>
      <c r="N19" s="18"/>
      <c r="O19" s="18"/>
      <c r="P19" s="18"/>
      <c r="Q19" s="18"/>
      <c r="R19" s="18"/>
      <c r="S19" s="18"/>
      <c r="T19" s="18"/>
      <c r="U19" s="18"/>
      <c r="V19" s="18"/>
      <c r="W19" s="18"/>
      <c r="X19" s="18"/>
      <c r="Y19" s="18"/>
      <c r="Z19" s="18"/>
      <c r="AA19" s="18"/>
      <c r="AB19" s="18"/>
      <c r="AC19" s="18"/>
      <c r="AD19" s="18"/>
      <c r="AE19" s="18"/>
      <c r="AF19" s="18"/>
    </row>
    <row r="20" spans="1:32" x14ac:dyDescent="0.25">
      <c r="A20" s="154"/>
      <c r="B20" s="45"/>
      <c r="C20" s="45"/>
      <c r="D20" s="45"/>
      <c r="E20" s="45"/>
      <c r="F20" s="45"/>
      <c r="G20" s="45"/>
      <c r="H20" s="45"/>
      <c r="I20" s="155"/>
      <c r="J20" s="18"/>
      <c r="K20" s="18"/>
      <c r="L20" s="18"/>
      <c r="M20" s="18"/>
      <c r="N20" s="18"/>
      <c r="O20" s="18"/>
      <c r="P20" s="18"/>
      <c r="Q20" s="18"/>
      <c r="R20" s="18"/>
      <c r="S20" s="18"/>
      <c r="T20" s="18"/>
      <c r="U20" s="18"/>
      <c r="V20" s="18"/>
      <c r="W20" s="18"/>
      <c r="X20" s="18"/>
      <c r="Y20" s="18"/>
      <c r="Z20" s="18"/>
      <c r="AA20" s="18"/>
      <c r="AB20" s="18"/>
      <c r="AC20" s="18"/>
      <c r="AD20" s="18"/>
      <c r="AE20" s="18"/>
      <c r="AF20" s="18"/>
    </row>
    <row r="21" spans="1:32" x14ac:dyDescent="0.25">
      <c r="A21" s="154"/>
      <c r="B21" s="45"/>
      <c r="C21" s="45"/>
      <c r="D21" s="45"/>
      <c r="E21" s="45"/>
      <c r="F21" s="45"/>
      <c r="G21" s="45"/>
      <c r="H21" s="45"/>
      <c r="I21" s="155"/>
      <c r="J21" s="18"/>
      <c r="K21" s="18"/>
      <c r="L21" s="18"/>
      <c r="M21" s="18"/>
      <c r="N21" s="18"/>
      <c r="O21" s="18"/>
      <c r="P21" s="18"/>
      <c r="Q21" s="18"/>
      <c r="R21" s="18"/>
      <c r="S21" s="18"/>
      <c r="T21" s="18"/>
      <c r="U21" s="18"/>
      <c r="V21" s="18"/>
      <c r="W21" s="18"/>
      <c r="X21" s="18"/>
      <c r="Y21" s="18"/>
      <c r="Z21" s="18"/>
      <c r="AA21" s="18"/>
      <c r="AB21" s="18"/>
      <c r="AC21" s="18"/>
      <c r="AD21" s="18"/>
      <c r="AE21" s="18"/>
      <c r="AF21" s="18"/>
    </row>
    <row r="22" spans="1:32" x14ac:dyDescent="0.25">
      <c r="A22" s="154"/>
      <c r="B22" s="45"/>
      <c r="C22" s="45"/>
      <c r="D22" s="45"/>
      <c r="E22" s="45"/>
      <c r="F22" s="45"/>
      <c r="G22" s="45"/>
      <c r="H22" s="45"/>
      <c r="I22" s="155"/>
      <c r="J22" s="18"/>
      <c r="K22" s="18"/>
      <c r="L22" s="18"/>
      <c r="M22" s="18"/>
      <c r="N22" s="18"/>
      <c r="O22" s="18"/>
      <c r="P22" s="18"/>
      <c r="Q22" s="18"/>
      <c r="R22" s="18"/>
      <c r="S22" s="18"/>
      <c r="T22" s="18"/>
      <c r="U22" s="18"/>
      <c r="V22" s="18"/>
      <c r="W22" s="18"/>
      <c r="X22" s="18"/>
      <c r="Y22" s="18"/>
      <c r="Z22" s="18"/>
      <c r="AA22" s="18"/>
      <c r="AB22" s="18"/>
      <c r="AC22" s="18"/>
      <c r="AD22" s="18"/>
      <c r="AE22" s="18"/>
      <c r="AF22" s="18"/>
    </row>
    <row r="23" spans="1:32" x14ac:dyDescent="0.25">
      <c r="A23" s="154"/>
      <c r="B23" s="45"/>
      <c r="C23" s="45"/>
      <c r="D23" s="45"/>
      <c r="E23" s="45"/>
      <c r="F23" s="45"/>
      <c r="G23" s="45"/>
      <c r="H23" s="45"/>
      <c r="I23" s="155"/>
      <c r="J23" s="18"/>
      <c r="K23" s="18"/>
      <c r="L23" s="18"/>
      <c r="M23" s="18"/>
      <c r="N23" s="18"/>
      <c r="O23" s="18"/>
      <c r="P23" s="18"/>
      <c r="Q23" s="18"/>
      <c r="R23" s="18"/>
      <c r="S23" s="18"/>
      <c r="T23" s="18"/>
      <c r="U23" s="18"/>
      <c r="V23" s="18"/>
      <c r="W23" s="18"/>
      <c r="X23" s="18"/>
      <c r="Y23" s="18"/>
      <c r="Z23" s="18"/>
      <c r="AA23" s="18"/>
      <c r="AB23" s="18"/>
      <c r="AC23" s="18"/>
      <c r="AD23" s="18"/>
      <c r="AE23" s="18"/>
      <c r="AF23" s="18"/>
    </row>
    <row r="24" spans="1:32" x14ac:dyDescent="0.25">
      <c r="A24" s="154"/>
      <c r="B24" s="45"/>
      <c r="C24" s="45"/>
      <c r="D24" s="45"/>
      <c r="E24" s="45"/>
      <c r="F24" s="45"/>
      <c r="G24" s="45"/>
      <c r="H24" s="45"/>
      <c r="I24" s="155"/>
      <c r="J24" s="18"/>
      <c r="K24" s="18"/>
      <c r="L24" s="18"/>
      <c r="M24" s="18"/>
      <c r="N24" s="18"/>
      <c r="O24" s="18"/>
      <c r="P24" s="18"/>
      <c r="Q24" s="18"/>
      <c r="R24" s="18"/>
      <c r="S24" s="18"/>
      <c r="T24" s="18"/>
      <c r="U24" s="18"/>
      <c r="V24" s="18"/>
      <c r="W24" s="18"/>
      <c r="X24" s="18"/>
      <c r="Y24" s="18"/>
      <c r="Z24" s="18"/>
      <c r="AA24" s="18"/>
      <c r="AB24" s="18"/>
      <c r="AC24" s="18"/>
      <c r="AD24" s="18"/>
      <c r="AE24" s="18"/>
      <c r="AF24" s="18"/>
    </row>
    <row r="25" spans="1:32" x14ac:dyDescent="0.25">
      <c r="A25" s="154"/>
      <c r="B25" s="45"/>
      <c r="C25" s="45"/>
      <c r="D25" s="45"/>
      <c r="E25" s="45"/>
      <c r="F25" s="45"/>
      <c r="G25" s="45"/>
      <c r="H25" s="45"/>
      <c r="I25" s="155"/>
      <c r="J25" s="18"/>
      <c r="K25" s="18"/>
      <c r="L25" s="18"/>
      <c r="M25" s="18"/>
      <c r="N25" s="18"/>
      <c r="O25" s="18"/>
      <c r="P25" s="18"/>
      <c r="Q25" s="18"/>
      <c r="R25" s="18"/>
      <c r="S25" s="18"/>
      <c r="T25" s="18"/>
      <c r="U25" s="18"/>
      <c r="V25" s="18"/>
      <c r="W25" s="18"/>
      <c r="X25" s="18"/>
      <c r="Y25" s="18"/>
      <c r="Z25" s="18"/>
      <c r="AA25" s="18"/>
      <c r="AB25" s="18"/>
      <c r="AC25" s="18"/>
      <c r="AD25" s="18"/>
      <c r="AE25" s="18"/>
      <c r="AF25" s="18"/>
    </row>
    <row r="26" spans="1:32" x14ac:dyDescent="0.25">
      <c r="A26" s="154"/>
      <c r="B26" s="45"/>
      <c r="C26" s="45"/>
      <c r="D26" s="45"/>
      <c r="E26" s="45"/>
      <c r="F26" s="45"/>
      <c r="G26" s="45"/>
      <c r="H26" s="45"/>
      <c r="I26" s="155"/>
      <c r="J26" s="18"/>
      <c r="K26" s="18"/>
      <c r="L26" s="18"/>
      <c r="M26" s="18"/>
      <c r="N26" s="18"/>
      <c r="O26" s="18"/>
      <c r="P26" s="18"/>
      <c r="Q26" s="18"/>
      <c r="R26" s="18"/>
      <c r="S26" s="18"/>
      <c r="T26" s="18"/>
      <c r="U26" s="18"/>
      <c r="V26" s="18"/>
      <c r="W26" s="18"/>
      <c r="X26" s="18"/>
      <c r="Y26" s="18"/>
      <c r="Z26" s="18"/>
      <c r="AA26" s="18"/>
      <c r="AB26" s="18"/>
      <c r="AC26" s="18"/>
      <c r="AD26" s="18"/>
      <c r="AE26" s="18"/>
      <c r="AF26" s="18"/>
    </row>
    <row r="27" spans="1:32" ht="15.75" thickBot="1" x14ac:dyDescent="0.3">
      <c r="A27" s="156"/>
      <c r="B27" s="157"/>
      <c r="C27" s="157"/>
      <c r="D27" s="157"/>
      <c r="E27" s="157"/>
      <c r="F27" s="157"/>
      <c r="G27" s="157"/>
      <c r="H27" s="157"/>
      <c r="I27" s="158"/>
      <c r="J27" s="18"/>
      <c r="K27" s="18"/>
      <c r="L27" s="18"/>
      <c r="M27" s="18"/>
      <c r="N27" s="18"/>
      <c r="O27" s="18"/>
      <c r="P27" s="18"/>
      <c r="Q27" s="18"/>
      <c r="R27" s="18"/>
      <c r="S27" s="18"/>
      <c r="T27" s="18"/>
      <c r="U27" s="18"/>
      <c r="V27" s="18"/>
      <c r="W27" s="18"/>
      <c r="X27" s="18"/>
      <c r="Y27" s="18"/>
      <c r="Z27" s="18"/>
      <c r="AA27" s="18"/>
      <c r="AB27" s="18"/>
      <c r="AC27" s="18"/>
      <c r="AD27" s="18"/>
      <c r="AE27" s="18"/>
      <c r="AF27" s="18"/>
    </row>
    <row r="28" spans="1:32" x14ac:dyDescent="0.25">
      <c r="A28" s="18"/>
      <c r="B28" s="18"/>
      <c r="C28" s="18"/>
      <c r="D28" s="18"/>
      <c r="E28" s="18"/>
      <c r="F28" s="18"/>
      <c r="G28" s="18"/>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row>
    <row r="29" spans="1:32" x14ac:dyDescent="0.25">
      <c r="A29" s="18"/>
      <c r="B29" s="18"/>
      <c r="C29" s="18"/>
      <c r="D29" s="18"/>
      <c r="E29" s="18"/>
      <c r="F29" s="18"/>
      <c r="G29" s="18"/>
      <c r="H29" s="18"/>
      <c r="I29" s="18"/>
      <c r="J29" s="18"/>
      <c r="K29" s="18"/>
      <c r="L29" s="18"/>
      <c r="M29" s="18"/>
      <c r="N29" s="18"/>
      <c r="O29" s="18"/>
      <c r="P29" s="18"/>
      <c r="Q29" s="18"/>
      <c r="R29" s="18"/>
      <c r="S29" s="18"/>
      <c r="T29" s="18"/>
      <c r="U29" s="18"/>
      <c r="V29" s="18"/>
      <c r="W29" s="18"/>
      <c r="X29" s="18"/>
      <c r="Y29" s="18"/>
      <c r="Z29" s="18"/>
      <c r="AA29" s="18"/>
      <c r="AB29" s="18"/>
      <c r="AC29" s="18"/>
      <c r="AD29" s="18"/>
      <c r="AE29" s="18"/>
      <c r="AF29" s="18"/>
    </row>
    <row r="30" spans="1:32" x14ac:dyDescent="0.25">
      <c r="A30" s="18"/>
      <c r="B30" s="18"/>
      <c r="C30" s="18"/>
      <c r="D30" s="18"/>
      <c r="E30" s="18"/>
      <c r="F30" s="18"/>
      <c r="G30" s="18"/>
      <c r="H30" s="18"/>
      <c r="I30" s="18"/>
      <c r="J30" s="18"/>
      <c r="K30" s="18"/>
      <c r="L30" s="18"/>
      <c r="M30" s="18"/>
      <c r="N30" s="18"/>
      <c r="O30" s="18"/>
      <c r="P30" s="18"/>
      <c r="Q30" s="18"/>
      <c r="R30" s="18"/>
      <c r="S30" s="18"/>
      <c r="T30" s="18"/>
      <c r="U30" s="18"/>
      <c r="V30" s="18"/>
      <c r="W30" s="18"/>
      <c r="X30" s="18"/>
      <c r="Y30" s="18"/>
      <c r="Z30" s="18"/>
      <c r="AA30" s="18"/>
      <c r="AB30" s="18"/>
      <c r="AC30" s="18"/>
      <c r="AD30" s="18"/>
      <c r="AE30" s="18"/>
      <c r="AF30" s="18"/>
    </row>
    <row r="31" spans="1:32" x14ac:dyDescent="0.25">
      <c r="A31" s="18"/>
      <c r="B31" s="18"/>
      <c r="C31" s="18"/>
      <c r="D31" s="18"/>
      <c r="E31" s="18"/>
      <c r="F31" s="18"/>
      <c r="G31" s="18"/>
      <c r="H31" s="18"/>
      <c r="I31" s="18"/>
      <c r="J31" s="18"/>
      <c r="K31" s="18"/>
      <c r="L31" s="18"/>
      <c r="M31" s="18"/>
      <c r="N31" s="18"/>
      <c r="O31" s="18"/>
      <c r="P31" s="18"/>
      <c r="Q31" s="18"/>
      <c r="R31" s="18"/>
      <c r="S31" s="18"/>
      <c r="T31" s="18"/>
      <c r="U31" s="18"/>
      <c r="V31" s="18"/>
      <c r="W31" s="18"/>
      <c r="X31" s="18"/>
      <c r="Y31" s="18"/>
      <c r="Z31" s="18"/>
      <c r="AA31" s="18"/>
      <c r="AB31" s="18"/>
      <c r="AC31" s="18"/>
      <c r="AD31" s="18"/>
      <c r="AE31" s="18"/>
      <c r="AF31" s="18"/>
    </row>
    <row r="32" spans="1:32" x14ac:dyDescent="0.25">
      <c r="A32" s="18"/>
      <c r="B32" s="18"/>
      <c r="C32" s="18"/>
      <c r="D32" s="18"/>
      <c r="E32" s="18"/>
      <c r="F32" s="18"/>
      <c r="G32" s="18"/>
      <c r="H32" s="18"/>
      <c r="I32" s="18"/>
      <c r="J32" s="18"/>
      <c r="K32" s="18"/>
      <c r="L32" s="18"/>
      <c r="M32" s="18"/>
      <c r="N32" s="18"/>
      <c r="O32" s="18"/>
      <c r="P32" s="18"/>
      <c r="Q32" s="18"/>
      <c r="R32" s="18"/>
      <c r="S32" s="18"/>
      <c r="T32" s="18"/>
      <c r="U32" s="18"/>
      <c r="V32" s="18"/>
      <c r="W32" s="18"/>
      <c r="X32" s="18"/>
      <c r="Y32" s="18"/>
      <c r="Z32" s="18"/>
      <c r="AA32" s="18"/>
      <c r="AB32" s="18"/>
      <c r="AC32" s="18"/>
      <c r="AD32" s="18"/>
      <c r="AE32" s="18"/>
      <c r="AF32" s="18"/>
    </row>
    <row r="33" spans="1:32" x14ac:dyDescent="0.25">
      <c r="A33" s="18"/>
      <c r="B33" s="18"/>
      <c r="C33" s="18"/>
      <c r="D33" s="18"/>
      <c r="E33" s="18"/>
      <c r="F33" s="18"/>
      <c r="G33" s="18"/>
      <c r="H33" s="18"/>
      <c r="I33" s="18"/>
      <c r="J33" s="18"/>
      <c r="K33" s="18"/>
      <c r="L33" s="18"/>
      <c r="M33" s="18"/>
      <c r="N33" s="18"/>
      <c r="O33" s="18"/>
      <c r="P33" s="18"/>
      <c r="Q33" s="18"/>
      <c r="R33" s="18"/>
      <c r="S33" s="18"/>
      <c r="T33" s="18"/>
      <c r="U33" s="18"/>
      <c r="V33" s="18"/>
      <c r="W33" s="18"/>
      <c r="X33" s="18"/>
      <c r="Y33" s="18"/>
      <c r="Z33" s="18"/>
      <c r="AA33" s="18"/>
      <c r="AB33" s="18"/>
      <c r="AC33" s="18"/>
      <c r="AD33" s="18"/>
      <c r="AE33" s="18"/>
      <c r="AF33" s="18"/>
    </row>
    <row r="34" spans="1:32" x14ac:dyDescent="0.25">
      <c r="A34" s="18"/>
      <c r="B34" s="18"/>
      <c r="C34" s="18"/>
      <c r="D34" s="18"/>
      <c r="E34" s="18"/>
      <c r="F34" s="18"/>
      <c r="G34" s="18"/>
      <c r="H34" s="18"/>
      <c r="I34" s="18"/>
      <c r="J34" s="18"/>
      <c r="K34" s="18"/>
      <c r="L34" s="18"/>
      <c r="M34" s="18"/>
      <c r="N34" s="18"/>
      <c r="O34" s="18"/>
      <c r="P34" s="18"/>
      <c r="Q34" s="18"/>
      <c r="R34" s="18"/>
      <c r="S34" s="18"/>
      <c r="T34" s="18"/>
      <c r="U34" s="18"/>
      <c r="V34" s="18"/>
      <c r="W34" s="18"/>
      <c r="X34" s="18"/>
      <c r="Y34" s="18"/>
      <c r="Z34" s="18"/>
      <c r="AA34" s="18"/>
      <c r="AB34" s="18"/>
      <c r="AC34" s="18"/>
      <c r="AD34" s="18"/>
      <c r="AE34" s="18"/>
      <c r="AF34" s="18"/>
    </row>
    <row r="35" spans="1:32" x14ac:dyDescent="0.25">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c r="AE35" s="18"/>
      <c r="AF35" s="18"/>
    </row>
    <row r="36" spans="1:32" x14ac:dyDescent="0.25">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row>
    <row r="37" spans="1:32" x14ac:dyDescent="0.25">
      <c r="A37" s="18"/>
      <c r="B37" s="18"/>
      <c r="C37" s="18"/>
      <c r="D37" s="18"/>
      <c r="E37" s="18"/>
      <c r="F37" s="18"/>
      <c r="G37" s="18"/>
      <c r="H37" s="18"/>
      <c r="I37" s="18"/>
      <c r="J37" s="18"/>
      <c r="K37" s="18"/>
      <c r="L37" s="18"/>
      <c r="M37" s="18"/>
      <c r="N37" s="18"/>
      <c r="O37" s="18"/>
      <c r="P37" s="18"/>
      <c r="Q37" s="18"/>
      <c r="R37" s="18"/>
      <c r="S37" s="18"/>
      <c r="T37" s="18"/>
      <c r="U37" s="18"/>
      <c r="V37" s="18"/>
      <c r="W37" s="18"/>
      <c r="X37" s="18"/>
      <c r="Y37" s="18"/>
      <c r="Z37" s="18"/>
      <c r="AA37" s="18"/>
      <c r="AB37" s="18"/>
      <c r="AC37" s="18"/>
      <c r="AD37" s="18"/>
      <c r="AE37" s="18"/>
      <c r="AF37" s="18"/>
    </row>
    <row r="38" spans="1:32" x14ac:dyDescent="0.25">
      <c r="A38" s="18"/>
      <c r="B38" s="18"/>
      <c r="C38" s="18"/>
      <c r="D38" s="18"/>
      <c r="E38" s="18"/>
      <c r="F38" s="18"/>
      <c r="G38" s="18"/>
      <c r="H38" s="18"/>
      <c r="I38" s="18"/>
      <c r="J38" s="18"/>
      <c r="K38" s="18"/>
      <c r="L38" s="18"/>
      <c r="M38" s="18"/>
      <c r="N38" s="18"/>
      <c r="O38" s="18"/>
      <c r="P38" s="18"/>
      <c r="Q38" s="18"/>
      <c r="R38" s="18"/>
      <c r="S38" s="18"/>
      <c r="T38" s="18"/>
      <c r="U38" s="18"/>
      <c r="V38" s="18"/>
      <c r="W38" s="18"/>
      <c r="X38" s="18"/>
      <c r="Y38" s="18"/>
      <c r="Z38" s="18"/>
      <c r="AA38" s="18"/>
      <c r="AB38" s="18"/>
      <c r="AC38" s="18"/>
      <c r="AD38" s="18"/>
      <c r="AE38" s="18"/>
      <c r="AF38" s="18"/>
    </row>
    <row r="39" spans="1:32" x14ac:dyDescent="0.25">
      <c r="A39" s="18"/>
      <c r="B39" s="18"/>
      <c r="C39" s="18"/>
      <c r="D39" s="18"/>
      <c r="E39" s="18"/>
      <c r="F39" s="18"/>
      <c r="G39" s="18"/>
      <c r="H39" s="18"/>
      <c r="I39" s="18"/>
      <c r="J39" s="18"/>
      <c r="K39" s="18"/>
      <c r="L39" s="18"/>
      <c r="M39" s="18"/>
      <c r="N39" s="18"/>
      <c r="O39" s="18"/>
      <c r="P39" s="18"/>
      <c r="Q39" s="18"/>
      <c r="R39" s="18"/>
      <c r="S39" s="18"/>
      <c r="T39" s="18"/>
      <c r="U39" s="18"/>
      <c r="V39" s="18"/>
      <c r="W39" s="18"/>
      <c r="X39" s="18"/>
      <c r="Y39" s="18"/>
      <c r="Z39" s="18"/>
      <c r="AA39" s="18"/>
      <c r="AB39" s="18"/>
      <c r="AC39" s="18"/>
      <c r="AD39" s="18"/>
      <c r="AE39" s="18"/>
      <c r="AF39" s="18"/>
    </row>
    <row r="40" spans="1:32" x14ac:dyDescent="0.25">
      <c r="A40" s="18"/>
      <c r="B40" s="18"/>
      <c r="C40" s="18"/>
      <c r="D40" s="18"/>
      <c r="E40" s="18"/>
      <c r="F40" s="18"/>
      <c r="G40" s="18"/>
      <c r="H40" s="18"/>
      <c r="I40" s="18"/>
      <c r="J40" s="18"/>
      <c r="K40" s="18"/>
      <c r="L40" s="18"/>
      <c r="M40" s="18"/>
      <c r="N40" s="18"/>
      <c r="O40" s="18"/>
      <c r="P40" s="18"/>
      <c r="Q40" s="18"/>
      <c r="R40" s="18"/>
      <c r="S40" s="18"/>
      <c r="T40" s="18"/>
      <c r="U40" s="18"/>
      <c r="V40" s="18"/>
      <c r="W40" s="18"/>
      <c r="X40" s="18"/>
      <c r="Y40" s="18"/>
      <c r="Z40" s="18"/>
      <c r="AA40" s="18"/>
      <c r="AB40" s="18"/>
      <c r="AC40" s="18"/>
      <c r="AD40" s="18"/>
      <c r="AE40" s="18"/>
      <c r="AF40" s="18"/>
    </row>
    <row r="41" spans="1:32" x14ac:dyDescent="0.25">
      <c r="A41" s="18"/>
      <c r="B41" s="18"/>
      <c r="C41" s="18"/>
      <c r="D41" s="18"/>
      <c r="E41" s="18"/>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row>
    <row r="42" spans="1:32" x14ac:dyDescent="0.25">
      <c r="A42" s="18"/>
      <c r="B42" s="18"/>
      <c r="C42" s="18"/>
      <c r="D42" s="18"/>
      <c r="E42" s="18"/>
      <c r="F42" s="18"/>
      <c r="G42" s="18"/>
      <c r="H42" s="18"/>
      <c r="I42" s="18"/>
      <c r="J42" s="18"/>
      <c r="K42" s="18"/>
      <c r="L42" s="18"/>
      <c r="M42" s="18"/>
      <c r="N42" s="18"/>
      <c r="O42" s="18"/>
      <c r="P42" s="18"/>
      <c r="Q42" s="18"/>
      <c r="R42" s="18"/>
      <c r="S42" s="18"/>
      <c r="T42" s="18"/>
      <c r="U42" s="18"/>
      <c r="V42" s="18"/>
      <c r="W42" s="18"/>
      <c r="X42" s="18"/>
      <c r="Y42" s="18"/>
      <c r="Z42" s="18"/>
      <c r="AA42" s="18"/>
      <c r="AB42" s="18"/>
      <c r="AC42" s="18"/>
      <c r="AD42" s="18"/>
      <c r="AE42" s="18"/>
      <c r="AF42" s="18"/>
    </row>
    <row r="43" spans="1:32" x14ac:dyDescent="0.25">
      <c r="A43" s="18"/>
      <c r="B43" s="18"/>
      <c r="C43" s="18"/>
      <c r="D43" s="18"/>
      <c r="E43" s="18"/>
      <c r="F43" s="18"/>
      <c r="G43" s="18"/>
      <c r="H43" s="18"/>
      <c r="I43" s="18"/>
      <c r="J43" s="18"/>
      <c r="K43" s="18"/>
      <c r="L43" s="18"/>
      <c r="M43" s="18"/>
      <c r="N43" s="18"/>
      <c r="O43" s="18"/>
      <c r="P43" s="18"/>
      <c r="Q43" s="18"/>
      <c r="R43" s="18"/>
      <c r="S43" s="18"/>
      <c r="T43" s="18"/>
      <c r="U43" s="18"/>
      <c r="V43" s="18"/>
      <c r="W43" s="18"/>
      <c r="X43" s="18"/>
      <c r="Y43" s="18"/>
      <c r="Z43" s="18"/>
      <c r="AA43" s="18"/>
      <c r="AB43" s="18"/>
      <c r="AC43" s="18"/>
      <c r="AD43" s="18"/>
      <c r="AE43" s="18"/>
      <c r="AF43" s="18"/>
    </row>
    <row r="44" spans="1:32" x14ac:dyDescent="0.25">
      <c r="A44" s="18"/>
      <c r="B44" s="18"/>
      <c r="C44" s="18"/>
      <c r="D44" s="18"/>
      <c r="E44" s="18"/>
      <c r="F44" s="18"/>
      <c r="G44" s="18"/>
      <c r="H44" s="18"/>
      <c r="I44" s="18"/>
      <c r="J44" s="18"/>
      <c r="K44" s="18"/>
      <c r="L44" s="18"/>
      <c r="M44" s="18"/>
      <c r="N44" s="18"/>
      <c r="O44" s="18"/>
      <c r="P44" s="18"/>
      <c r="Q44" s="18"/>
      <c r="R44" s="18"/>
      <c r="S44" s="18"/>
      <c r="T44" s="18"/>
      <c r="U44" s="18"/>
      <c r="V44" s="18"/>
      <c r="W44" s="18"/>
      <c r="X44" s="18"/>
      <c r="Y44" s="18"/>
      <c r="Z44" s="18"/>
      <c r="AA44" s="18"/>
      <c r="AB44" s="18"/>
      <c r="AC44" s="18"/>
      <c r="AD44" s="18"/>
      <c r="AE44" s="18"/>
      <c r="AF44" s="18"/>
    </row>
    <row r="45" spans="1:32" x14ac:dyDescent="0.25">
      <c r="A45" s="18"/>
      <c r="B45" s="18"/>
      <c r="C45" s="18"/>
      <c r="D45" s="18"/>
      <c r="E45" s="18"/>
      <c r="F45" s="18"/>
      <c r="G45" s="18"/>
      <c r="H45" s="18"/>
      <c r="I45" s="18"/>
      <c r="J45" s="18"/>
      <c r="K45" s="18"/>
      <c r="L45" s="18"/>
      <c r="M45" s="18"/>
      <c r="N45" s="18"/>
      <c r="O45" s="18"/>
      <c r="P45" s="18"/>
      <c r="Q45" s="18"/>
      <c r="R45" s="18"/>
      <c r="S45" s="18"/>
      <c r="T45" s="18"/>
      <c r="U45" s="18"/>
      <c r="V45" s="18"/>
      <c r="W45" s="18"/>
      <c r="X45" s="18"/>
      <c r="Y45" s="18"/>
      <c r="Z45" s="18"/>
      <c r="AA45" s="18"/>
      <c r="AB45" s="18"/>
      <c r="AC45" s="18"/>
      <c r="AD45" s="18"/>
      <c r="AE45" s="18"/>
      <c r="AF45" s="18"/>
    </row>
    <row r="46" spans="1:32" x14ac:dyDescent="0.25">
      <c r="A46" s="18"/>
      <c r="B46" s="18"/>
      <c r="C46" s="18"/>
      <c r="D46" s="18"/>
      <c r="E46" s="18"/>
      <c r="F46" s="18"/>
      <c r="G46" s="18"/>
      <c r="H46" s="18"/>
      <c r="I46" s="18"/>
      <c r="J46" s="18"/>
      <c r="K46" s="18"/>
      <c r="L46" s="18"/>
      <c r="M46" s="18"/>
      <c r="N46" s="18"/>
      <c r="O46" s="18"/>
      <c r="P46" s="18"/>
      <c r="Q46" s="18"/>
      <c r="R46" s="18"/>
      <c r="S46" s="18"/>
      <c r="T46" s="18"/>
      <c r="U46" s="18"/>
      <c r="V46" s="18"/>
      <c r="W46" s="18"/>
      <c r="X46" s="18"/>
      <c r="Y46" s="18"/>
      <c r="Z46" s="18"/>
      <c r="AA46" s="18"/>
      <c r="AB46" s="18"/>
      <c r="AC46" s="18"/>
      <c r="AD46" s="18"/>
      <c r="AE46" s="18"/>
      <c r="AF46" s="18"/>
    </row>
    <row r="47" spans="1:32" x14ac:dyDescent="0.25">
      <c r="A47" s="18"/>
      <c r="B47" s="18"/>
      <c r="C47" s="18"/>
      <c r="D47" s="18"/>
      <c r="E47" s="18"/>
      <c r="F47" s="18"/>
      <c r="G47" s="18"/>
      <c r="H47" s="18"/>
      <c r="I47" s="18"/>
      <c r="J47" s="18"/>
      <c r="K47" s="18"/>
      <c r="L47" s="18"/>
      <c r="M47" s="18"/>
      <c r="N47" s="18"/>
      <c r="O47" s="18"/>
      <c r="P47" s="18"/>
      <c r="Q47" s="18"/>
      <c r="R47" s="18"/>
      <c r="S47" s="18"/>
      <c r="T47" s="18"/>
      <c r="U47" s="18"/>
      <c r="V47" s="18"/>
      <c r="W47" s="18"/>
      <c r="X47" s="18"/>
      <c r="Y47" s="18"/>
      <c r="Z47" s="18"/>
      <c r="AA47" s="18"/>
      <c r="AB47" s="18"/>
      <c r="AC47" s="18"/>
      <c r="AD47" s="18"/>
      <c r="AE47" s="18"/>
      <c r="AF47" s="18"/>
    </row>
    <row r="48" spans="1:32" x14ac:dyDescent="0.25">
      <c r="A48" s="18"/>
      <c r="B48" s="18"/>
      <c r="C48" s="18"/>
      <c r="D48" s="18"/>
      <c r="E48" s="18"/>
      <c r="F48" s="18"/>
      <c r="G48" s="18"/>
      <c r="H48" s="18"/>
      <c r="I48" s="18"/>
      <c r="J48" s="18"/>
      <c r="K48" s="18"/>
      <c r="L48" s="18"/>
      <c r="M48" s="18"/>
      <c r="N48" s="18"/>
      <c r="O48" s="18"/>
      <c r="P48" s="18"/>
      <c r="Q48" s="18"/>
      <c r="R48" s="18"/>
      <c r="S48" s="18"/>
      <c r="T48" s="18"/>
      <c r="U48" s="18"/>
      <c r="V48" s="18"/>
      <c r="W48" s="18"/>
      <c r="X48" s="18"/>
      <c r="Y48" s="18"/>
      <c r="Z48" s="18"/>
      <c r="AA48" s="18"/>
      <c r="AB48" s="18"/>
      <c r="AC48" s="18"/>
      <c r="AD48" s="18"/>
      <c r="AE48" s="18"/>
      <c r="AF48" s="18"/>
    </row>
    <row r="49" spans="1:32" x14ac:dyDescent="0.25">
      <c r="A49" s="18"/>
      <c r="B49" s="18"/>
      <c r="C49" s="18"/>
      <c r="D49" s="18"/>
      <c r="E49" s="18"/>
      <c r="F49" s="18"/>
      <c r="G49" s="18"/>
      <c r="H49" s="18"/>
      <c r="I49" s="18"/>
      <c r="J49" s="18"/>
      <c r="K49" s="18"/>
      <c r="L49" s="18"/>
      <c r="M49" s="18"/>
      <c r="N49" s="18"/>
      <c r="O49" s="18"/>
      <c r="P49" s="18"/>
      <c r="Q49" s="18"/>
      <c r="R49" s="18"/>
      <c r="S49" s="18"/>
      <c r="T49" s="18"/>
      <c r="U49" s="18"/>
      <c r="V49" s="18"/>
      <c r="W49" s="18"/>
      <c r="X49" s="18"/>
      <c r="Y49" s="18"/>
      <c r="Z49" s="18"/>
      <c r="AA49" s="18"/>
      <c r="AB49" s="18"/>
      <c r="AC49" s="18"/>
      <c r="AD49" s="18"/>
      <c r="AE49" s="18"/>
      <c r="AF49" s="18"/>
    </row>
    <row r="50" spans="1:32" x14ac:dyDescent="0.25">
      <c r="A50" s="18"/>
      <c r="B50" s="18"/>
      <c r="C50" s="18"/>
      <c r="D50" s="18"/>
      <c r="E50" s="18"/>
      <c r="F50" s="18"/>
      <c r="G50" s="18"/>
      <c r="H50" s="18"/>
      <c r="I50" s="18"/>
      <c r="J50" s="18"/>
      <c r="K50" s="18"/>
      <c r="L50" s="18"/>
      <c r="M50" s="18"/>
      <c r="N50" s="18"/>
      <c r="O50" s="18"/>
      <c r="P50" s="18"/>
      <c r="Q50" s="18"/>
      <c r="R50" s="18"/>
      <c r="S50" s="18"/>
      <c r="T50" s="18"/>
      <c r="U50" s="18"/>
      <c r="V50" s="18"/>
      <c r="W50" s="18"/>
      <c r="X50" s="18"/>
      <c r="Y50" s="18"/>
      <c r="Z50" s="18"/>
      <c r="AA50" s="18"/>
      <c r="AB50" s="18"/>
      <c r="AC50" s="18"/>
      <c r="AD50" s="18"/>
      <c r="AE50" s="18"/>
      <c r="AF50" s="18"/>
    </row>
    <row r="51" spans="1:32" x14ac:dyDescent="0.25">
      <c r="A51" s="18"/>
      <c r="B51" s="18"/>
      <c r="C51" s="18"/>
      <c r="D51" s="18"/>
      <c r="E51" s="18"/>
      <c r="F51" s="18"/>
      <c r="G51" s="18"/>
      <c r="H51" s="18"/>
      <c r="I51" s="18"/>
      <c r="J51" s="18"/>
      <c r="K51" s="18"/>
      <c r="L51" s="18"/>
      <c r="M51" s="18"/>
      <c r="N51" s="18"/>
      <c r="O51" s="18"/>
      <c r="P51" s="18"/>
      <c r="Q51" s="18"/>
      <c r="R51" s="18"/>
      <c r="S51" s="18"/>
      <c r="T51" s="18"/>
      <c r="U51" s="18"/>
      <c r="V51" s="18"/>
      <c r="W51" s="18"/>
      <c r="X51" s="18"/>
      <c r="Y51" s="18"/>
      <c r="Z51" s="18"/>
      <c r="AA51" s="18"/>
      <c r="AB51" s="18"/>
      <c r="AC51" s="18"/>
      <c r="AD51" s="18"/>
      <c r="AE51" s="18"/>
      <c r="AF51" s="18"/>
    </row>
    <row r="52" spans="1:32" x14ac:dyDescent="0.25">
      <c r="A52" s="18"/>
      <c r="B52" s="18"/>
      <c r="C52" s="18"/>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row>
    <row r="53" spans="1:32" x14ac:dyDescent="0.25">
      <c r="A53" s="18"/>
      <c r="B53" s="18"/>
      <c r="C53" s="18"/>
      <c r="D53" s="18"/>
      <c r="E53" s="18"/>
      <c r="F53" s="18"/>
      <c r="G53" s="18"/>
      <c r="H53" s="18"/>
      <c r="I53" s="18"/>
      <c r="J53" s="18"/>
      <c r="K53" s="18"/>
      <c r="L53" s="18"/>
      <c r="M53" s="18"/>
      <c r="N53" s="18"/>
      <c r="O53" s="18"/>
      <c r="P53" s="18"/>
      <c r="Q53" s="18"/>
      <c r="R53" s="18"/>
      <c r="S53" s="18"/>
      <c r="T53" s="18"/>
      <c r="U53" s="18"/>
      <c r="V53" s="18"/>
      <c r="W53" s="18"/>
      <c r="X53" s="18"/>
      <c r="Y53" s="18"/>
      <c r="Z53" s="18"/>
      <c r="AA53" s="18"/>
      <c r="AB53" s="18"/>
      <c r="AC53" s="18"/>
      <c r="AD53" s="18"/>
      <c r="AE53" s="18"/>
      <c r="AF53" s="18"/>
    </row>
    <row r="54" spans="1:32" x14ac:dyDescent="0.25">
      <c r="A54" s="18"/>
      <c r="B54" s="18"/>
      <c r="C54" s="18"/>
      <c r="D54" s="18"/>
      <c r="E54" s="18"/>
      <c r="F54" s="18"/>
      <c r="G54" s="18"/>
      <c r="H54" s="18"/>
      <c r="I54" s="18"/>
      <c r="J54" s="18"/>
      <c r="K54" s="18"/>
      <c r="L54" s="18"/>
      <c r="M54" s="18"/>
      <c r="N54" s="18"/>
      <c r="O54" s="18"/>
      <c r="P54" s="18"/>
      <c r="Q54" s="18"/>
      <c r="R54" s="18"/>
      <c r="S54" s="18"/>
      <c r="T54" s="18"/>
      <c r="U54" s="18"/>
      <c r="V54" s="18"/>
      <c r="W54" s="18"/>
      <c r="X54" s="18"/>
      <c r="Y54" s="18"/>
      <c r="Z54" s="18"/>
      <c r="AA54" s="18"/>
      <c r="AB54" s="18"/>
      <c r="AC54" s="18"/>
      <c r="AD54" s="18"/>
      <c r="AE54" s="18"/>
      <c r="AF54" s="18"/>
    </row>
    <row r="55" spans="1:32" x14ac:dyDescent="0.25">
      <c r="A55" s="18"/>
      <c r="B55" s="18"/>
      <c r="C55" s="18"/>
      <c r="D55" s="18"/>
      <c r="E55" s="18"/>
      <c r="F55" s="18"/>
      <c r="G55" s="18"/>
      <c r="H55" s="18"/>
      <c r="I55" s="18"/>
      <c r="J55" s="18"/>
      <c r="K55" s="18"/>
      <c r="L55" s="18"/>
      <c r="M55" s="18"/>
      <c r="N55" s="18"/>
      <c r="O55" s="18"/>
      <c r="P55" s="18"/>
      <c r="Q55" s="18"/>
      <c r="R55" s="18"/>
      <c r="S55" s="18"/>
      <c r="T55" s="18"/>
      <c r="U55" s="18"/>
      <c r="V55" s="18"/>
      <c r="W55" s="18"/>
      <c r="X55" s="18"/>
      <c r="Y55" s="18"/>
      <c r="Z55" s="18"/>
      <c r="AA55" s="18"/>
      <c r="AB55" s="18"/>
      <c r="AC55" s="18"/>
      <c r="AD55" s="18"/>
      <c r="AE55" s="18"/>
      <c r="AF55" s="18"/>
    </row>
    <row r="56" spans="1:32" x14ac:dyDescent="0.25">
      <c r="A56" s="18"/>
      <c r="B56" s="18"/>
      <c r="C56" s="18"/>
      <c r="D56" s="18"/>
      <c r="E56" s="18"/>
      <c r="F56" s="18"/>
      <c r="G56" s="18"/>
      <c r="H56" s="18"/>
      <c r="I56" s="18"/>
      <c r="J56" s="18"/>
      <c r="K56" s="18"/>
      <c r="L56" s="18"/>
      <c r="M56" s="18"/>
      <c r="N56" s="18"/>
      <c r="O56" s="18"/>
      <c r="P56" s="18"/>
      <c r="Q56" s="18"/>
      <c r="R56" s="18"/>
      <c r="S56" s="18"/>
      <c r="T56" s="18"/>
      <c r="U56" s="18"/>
      <c r="V56" s="18"/>
      <c r="W56" s="18"/>
      <c r="X56" s="18"/>
      <c r="Y56" s="18"/>
      <c r="Z56" s="18"/>
      <c r="AA56" s="18"/>
      <c r="AB56" s="18"/>
      <c r="AC56" s="18"/>
      <c r="AD56" s="18"/>
      <c r="AE56" s="18"/>
      <c r="AF56" s="18"/>
    </row>
    <row r="57" spans="1:32" x14ac:dyDescent="0.25">
      <c r="A57" s="18"/>
      <c r="B57" s="18"/>
      <c r="C57" s="18"/>
      <c r="D57" s="18"/>
      <c r="E57" s="18"/>
      <c r="F57" s="18"/>
      <c r="G57" s="18"/>
      <c r="H57" s="18"/>
      <c r="I57" s="18"/>
    </row>
  </sheetData>
  <sheetProtection algorithmName="SHA-512" hashValue="atLuJILwlYTCvGY8wwC33dIiYzcsaKXFtWMolbxj/8+6F83bJuHisC+O2HFfDy4nRFXgkw554bgMCKu7yBxcuA==" saltValue="Xch4zp11A+F8FtsHMjRbxA==" spinCount="100000" sheet="1" objects="1" scenarios="1"/>
  <mergeCells count="11">
    <mergeCell ref="F11:G11"/>
    <mergeCell ref="F12:G12"/>
    <mergeCell ref="B8:E9"/>
    <mergeCell ref="F8:G9"/>
    <mergeCell ref="M7:M8"/>
    <mergeCell ref="B12:E12"/>
    <mergeCell ref="C1:F3"/>
    <mergeCell ref="B1:B3"/>
    <mergeCell ref="A10:I10"/>
    <mergeCell ref="A7:I7"/>
    <mergeCell ref="H8:I9"/>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A1:Z51"/>
  <sheetViews>
    <sheetView topLeftCell="C1" zoomScaleNormal="100" workbookViewId="0">
      <selection activeCell="C1" sqref="C1:H3"/>
    </sheetView>
  </sheetViews>
  <sheetFormatPr baseColWidth="10" defaultColWidth="11.42578125" defaultRowHeight="15" x14ac:dyDescent="0.25"/>
  <cols>
    <col min="1" max="1" width="3" style="23" customWidth="1"/>
    <col min="2" max="2" width="41" style="23" customWidth="1"/>
    <col min="3" max="3" width="32.42578125" style="23" customWidth="1"/>
    <col min="4" max="10" width="20.7109375" style="23" customWidth="1"/>
    <col min="11" max="11" width="2.7109375" style="23" customWidth="1"/>
    <col min="12" max="16384" width="11.42578125" style="23"/>
  </cols>
  <sheetData>
    <row r="1" spans="1:26" customFormat="1" ht="19.5" customHeight="1" x14ac:dyDescent="0.25">
      <c r="A1" s="1"/>
      <c r="B1" s="448"/>
      <c r="C1" s="442" t="str">
        <f>Ingreso!C1</f>
        <v>CALCULADORA DEL PLAN DE GESTIÓN AMBIENTAL DE RESIDUOS DE ENVASES Y EMPAQUES Y DE RESIDUOS DE PRODUCTOS PLÁSTICOS DE UN SOLO USO</v>
      </c>
      <c r="D1" s="443"/>
      <c r="E1" s="443"/>
      <c r="F1" s="443"/>
      <c r="G1" s="443"/>
      <c r="H1" s="443"/>
      <c r="I1" s="266" t="str">
        <f>Ingreso!G1</f>
        <v>Fecha:</v>
      </c>
      <c r="J1" s="269" cm="1">
        <f t="array" ref="J1:J3">Instructivo!J1:J3</f>
        <v>46017</v>
      </c>
      <c r="K1" s="1"/>
      <c r="L1" s="1"/>
      <c r="M1" s="1"/>
      <c r="N1" s="1"/>
      <c r="O1" s="1"/>
      <c r="P1" s="1"/>
      <c r="Q1" s="1"/>
      <c r="R1" s="1"/>
      <c r="S1" s="1"/>
      <c r="T1" s="1"/>
      <c r="U1" s="1"/>
      <c r="V1" s="1"/>
      <c r="W1" s="1"/>
      <c r="X1" s="1"/>
      <c r="Y1" s="1"/>
      <c r="Z1" s="1"/>
    </row>
    <row r="2" spans="1:26" customFormat="1" ht="19.5" customHeight="1" x14ac:dyDescent="0.25">
      <c r="A2" s="1"/>
      <c r="B2" s="449"/>
      <c r="C2" s="444"/>
      <c r="D2" s="445"/>
      <c r="E2" s="445"/>
      <c r="F2" s="445"/>
      <c r="G2" s="445"/>
      <c r="H2" s="445"/>
      <c r="I2" s="267" t="str">
        <f>Ingreso!G2</f>
        <v>Versión:</v>
      </c>
      <c r="J2" s="270">
        <v>1</v>
      </c>
      <c r="K2" s="1"/>
      <c r="L2" s="1"/>
      <c r="M2" s="1"/>
      <c r="N2" s="1"/>
      <c r="O2" s="1"/>
      <c r="P2" s="1"/>
      <c r="Q2" s="1"/>
      <c r="R2" s="1"/>
      <c r="S2" s="1"/>
      <c r="T2" s="1"/>
      <c r="U2" s="1"/>
      <c r="V2" s="1"/>
      <c r="W2" s="1"/>
      <c r="X2" s="1"/>
      <c r="Y2" s="1"/>
      <c r="Z2" s="1"/>
    </row>
    <row r="3" spans="1:26" customFormat="1" ht="19.5" customHeight="1" thickBot="1" x14ac:dyDescent="0.3">
      <c r="A3" s="1"/>
      <c r="B3" s="450"/>
      <c r="C3" s="446"/>
      <c r="D3" s="447"/>
      <c r="E3" s="447"/>
      <c r="F3" s="447"/>
      <c r="G3" s="447"/>
      <c r="H3" s="447"/>
      <c r="I3" s="268" t="str">
        <f>Ingreso!G3</f>
        <v>Código:</v>
      </c>
      <c r="J3" s="271" t="str">
        <v>IR-FO-16</v>
      </c>
      <c r="K3" s="1"/>
      <c r="L3" s="1"/>
      <c r="M3" s="1"/>
      <c r="N3" s="1"/>
      <c r="O3" s="1"/>
      <c r="P3" s="1"/>
      <c r="Q3" s="1"/>
      <c r="R3" s="1"/>
      <c r="S3" s="1"/>
      <c r="T3" s="1"/>
      <c r="U3" s="1"/>
      <c r="V3" s="1"/>
      <c r="W3" s="1"/>
      <c r="X3" s="1"/>
      <c r="Y3" s="1"/>
      <c r="Z3" s="1"/>
    </row>
    <row r="4" spans="1:26" customFormat="1" ht="9.75" customHeight="1" thickBot="1" x14ac:dyDescent="0.3">
      <c r="A4" s="1"/>
      <c r="K4" s="1"/>
      <c r="L4" s="1"/>
      <c r="M4" s="1"/>
      <c r="N4" s="1"/>
      <c r="O4" s="1"/>
      <c r="P4" s="1"/>
      <c r="Q4" s="1"/>
      <c r="R4" s="1"/>
      <c r="S4" s="1"/>
      <c r="T4" s="1"/>
      <c r="U4" s="1"/>
      <c r="V4" s="1"/>
      <c r="W4" s="1"/>
      <c r="X4" s="1"/>
      <c r="Y4" s="1"/>
      <c r="Z4" s="1"/>
    </row>
    <row r="5" spans="1:26" customFormat="1" x14ac:dyDescent="0.25">
      <c r="A5" s="1"/>
      <c r="B5" s="451" t="s">
        <v>156</v>
      </c>
      <c r="C5" s="452"/>
      <c r="D5" s="452"/>
      <c r="E5" s="452"/>
      <c r="F5" s="452"/>
      <c r="G5" s="452"/>
      <c r="H5" s="452"/>
      <c r="I5" s="452"/>
      <c r="J5" s="453"/>
      <c r="K5" s="1"/>
      <c r="L5" s="1"/>
      <c r="M5" s="1"/>
      <c r="N5" s="1"/>
      <c r="O5" s="1"/>
      <c r="P5" s="1"/>
      <c r="Q5" s="1"/>
      <c r="R5" s="1"/>
      <c r="S5" s="1"/>
      <c r="T5" s="1"/>
      <c r="U5" s="1"/>
      <c r="V5" s="1"/>
      <c r="W5" s="1"/>
      <c r="X5" s="1"/>
      <c r="Y5" s="1"/>
      <c r="Z5" s="1"/>
    </row>
    <row r="6" spans="1:26" customFormat="1" x14ac:dyDescent="0.25">
      <c r="A6" s="1"/>
      <c r="B6" s="454"/>
      <c r="C6" s="455"/>
      <c r="D6" s="455"/>
      <c r="E6" s="455"/>
      <c r="F6" s="455"/>
      <c r="G6" s="455"/>
      <c r="H6" s="455"/>
      <c r="I6" s="455"/>
      <c r="J6" s="456"/>
      <c r="K6" s="1"/>
      <c r="L6" s="1"/>
      <c r="M6" s="1"/>
      <c r="N6" s="1"/>
      <c r="O6" s="1"/>
      <c r="P6" s="1"/>
      <c r="Q6" s="1"/>
      <c r="R6" s="1"/>
      <c r="S6" s="1"/>
      <c r="T6" s="1"/>
      <c r="U6" s="1"/>
      <c r="V6" s="1"/>
      <c r="W6" s="1"/>
      <c r="X6" s="1"/>
      <c r="Y6" s="1"/>
      <c r="Z6" s="1"/>
    </row>
    <row r="7" spans="1:26" customFormat="1" ht="15.75" thickBot="1" x14ac:dyDescent="0.3">
      <c r="A7" s="1"/>
      <c r="B7" s="457"/>
      <c r="C7" s="458"/>
      <c r="D7" s="458"/>
      <c r="E7" s="458"/>
      <c r="F7" s="458"/>
      <c r="G7" s="458"/>
      <c r="H7" s="458"/>
      <c r="I7" s="458"/>
      <c r="J7" s="459"/>
      <c r="K7" s="1"/>
      <c r="L7" s="1"/>
      <c r="M7" s="1"/>
      <c r="N7" s="1"/>
      <c r="O7" s="1"/>
      <c r="P7" s="1"/>
      <c r="Q7" s="1"/>
      <c r="R7" s="1"/>
      <c r="S7" s="1"/>
      <c r="T7" s="1"/>
      <c r="U7" s="1"/>
      <c r="V7" s="1"/>
      <c r="W7" s="1"/>
      <c r="X7" s="1"/>
      <c r="Y7" s="1"/>
      <c r="Z7" s="1"/>
    </row>
    <row r="8" spans="1:26" customFormat="1" ht="9.75" customHeight="1" thickBot="1" x14ac:dyDescent="0.3">
      <c r="A8" s="1"/>
      <c r="B8" s="116" t="s">
        <v>66</v>
      </c>
      <c r="C8" s="116"/>
      <c r="D8" s="116"/>
      <c r="E8" s="116"/>
      <c r="F8" s="116"/>
      <c r="G8" s="116"/>
      <c r="H8" s="116"/>
      <c r="I8" s="116"/>
      <c r="J8" s="116"/>
      <c r="K8" s="1"/>
      <c r="L8" s="1"/>
      <c r="M8" s="1"/>
      <c r="N8" s="1"/>
      <c r="O8" s="1"/>
      <c r="P8" s="1"/>
      <c r="Q8" s="1"/>
      <c r="R8" s="1"/>
      <c r="S8" s="1"/>
      <c r="T8" s="1"/>
      <c r="U8" s="1"/>
      <c r="V8" s="1"/>
      <c r="W8" s="1"/>
      <c r="X8" s="1"/>
      <c r="Y8" s="1"/>
      <c r="Z8" s="1"/>
    </row>
    <row r="9" spans="1:26" customFormat="1" ht="122.25" customHeight="1" thickBot="1" x14ac:dyDescent="0.3">
      <c r="A9" s="1"/>
      <c r="B9" s="211" t="s">
        <v>102</v>
      </c>
      <c r="C9" s="211" t="s">
        <v>103</v>
      </c>
      <c r="D9" s="221" t="s">
        <v>54</v>
      </c>
      <c r="E9" s="221" t="s">
        <v>55</v>
      </c>
      <c r="F9" s="221" t="s">
        <v>135</v>
      </c>
      <c r="G9" s="221" t="s">
        <v>67</v>
      </c>
      <c r="H9" s="221" t="s">
        <v>136</v>
      </c>
      <c r="I9" s="221" t="s">
        <v>68</v>
      </c>
      <c r="J9" s="222" t="s">
        <v>113</v>
      </c>
      <c r="K9" s="1"/>
      <c r="L9" s="1"/>
      <c r="M9" s="1"/>
      <c r="N9" s="1"/>
      <c r="O9" s="1"/>
      <c r="P9" s="1"/>
      <c r="Q9" s="1"/>
      <c r="R9" s="1"/>
      <c r="S9" s="1"/>
      <c r="T9" s="1"/>
      <c r="U9" s="1"/>
      <c r="V9" s="1"/>
      <c r="W9" s="1"/>
      <c r="X9" s="1"/>
      <c r="Y9" s="1"/>
      <c r="Z9" s="1"/>
    </row>
    <row r="10" spans="1:26" ht="24.95" customHeight="1" x14ac:dyDescent="0.25">
      <c r="A10" s="18"/>
      <c r="B10" s="440" t="s">
        <v>23</v>
      </c>
      <c r="C10" s="108" t="s">
        <v>111</v>
      </c>
      <c r="D10" s="100"/>
      <c r="E10" s="101"/>
      <c r="F10" s="110">
        <f>D10+E10</f>
        <v>0</v>
      </c>
      <c r="G10" s="102"/>
      <c r="H10" s="438">
        <f>HLOOKUP(Ingreso!F8,Datos!F30:K36,2,FALSE)</f>
        <v>0.3</v>
      </c>
      <c r="I10" s="202">
        <f>F10*H10</f>
        <v>0</v>
      </c>
      <c r="J10" s="223" t="e">
        <f>(G10/F10)</f>
        <v>#DIV/0!</v>
      </c>
      <c r="K10" s="18"/>
      <c r="L10" s="18"/>
      <c r="M10" s="18"/>
      <c r="N10" s="18"/>
      <c r="O10" s="18"/>
      <c r="P10" s="18"/>
      <c r="Q10" s="18"/>
      <c r="R10" s="18"/>
      <c r="S10" s="18"/>
      <c r="T10" s="18"/>
      <c r="U10" s="18"/>
      <c r="V10" s="18"/>
      <c r="W10" s="18"/>
      <c r="X10" s="18"/>
      <c r="Y10" s="18"/>
      <c r="Z10" s="18"/>
    </row>
    <row r="11" spans="1:26" ht="24.95" customHeight="1" thickBot="1" x14ac:dyDescent="0.3">
      <c r="A11" s="18"/>
      <c r="B11" s="441"/>
      <c r="C11" s="109" t="s">
        <v>112</v>
      </c>
      <c r="D11" s="99"/>
      <c r="E11" s="88"/>
      <c r="F11" s="111">
        <f>D11+E11</f>
        <v>0</v>
      </c>
      <c r="G11" s="89"/>
      <c r="H11" s="439"/>
      <c r="I11" s="224">
        <f>F11*H$10</f>
        <v>0</v>
      </c>
      <c r="J11" s="225" t="e">
        <f>(G11/F11)</f>
        <v>#DIV/0!</v>
      </c>
      <c r="K11" s="18"/>
      <c r="L11" s="18"/>
      <c r="M11" s="18"/>
      <c r="N11" s="18"/>
      <c r="O11" s="18"/>
      <c r="P11" s="18"/>
      <c r="Q11" s="18"/>
      <c r="R11" s="18"/>
      <c r="S11" s="18"/>
      <c r="T11" s="18"/>
      <c r="U11" s="18"/>
      <c r="V11" s="18"/>
      <c r="W11" s="18"/>
      <c r="X11" s="18"/>
      <c r="Y11" s="18"/>
      <c r="Z11" s="18"/>
    </row>
    <row r="12" spans="1:26" ht="9.75" customHeight="1" thickBot="1" x14ac:dyDescent="0.3">
      <c r="A12" s="18"/>
      <c r="B12" s="25"/>
      <c r="C12" s="105"/>
      <c r="D12" s="24"/>
      <c r="E12" s="24"/>
      <c r="F12" s="24"/>
      <c r="G12" s="24"/>
      <c r="H12" s="226"/>
      <c r="I12" s="105"/>
      <c r="J12" s="106"/>
      <c r="K12" s="18"/>
      <c r="L12" s="18"/>
      <c r="M12" s="18"/>
      <c r="N12" s="18"/>
      <c r="O12" s="18"/>
      <c r="P12" s="18"/>
      <c r="Q12" s="18"/>
      <c r="R12" s="18"/>
      <c r="S12" s="18"/>
      <c r="T12" s="18"/>
      <c r="U12" s="18"/>
      <c r="V12" s="18"/>
      <c r="W12" s="18"/>
      <c r="X12" s="18"/>
      <c r="Y12" s="18"/>
      <c r="Z12" s="18"/>
    </row>
    <row r="13" spans="1:26" ht="99.95" customHeight="1" thickBot="1" x14ac:dyDescent="0.3">
      <c r="A13" s="18"/>
      <c r="B13" s="211" t="s">
        <v>102</v>
      </c>
      <c r="C13" s="211" t="s">
        <v>103</v>
      </c>
      <c r="D13" s="221" t="s">
        <v>54</v>
      </c>
      <c r="E13" s="221" t="s">
        <v>55</v>
      </c>
      <c r="F13" s="221" t="s">
        <v>137</v>
      </c>
      <c r="G13" s="221" t="s">
        <v>67</v>
      </c>
      <c r="H13" s="221" t="s">
        <v>105</v>
      </c>
      <c r="I13" s="221" t="s">
        <v>68</v>
      </c>
      <c r="J13" s="227" t="s">
        <v>104</v>
      </c>
      <c r="K13" s="18"/>
      <c r="L13" s="18"/>
      <c r="M13" s="18"/>
      <c r="N13" s="18"/>
      <c r="O13" s="18"/>
      <c r="P13" s="18"/>
      <c r="Q13" s="18"/>
      <c r="R13" s="18"/>
      <c r="S13" s="18"/>
      <c r="T13" s="18"/>
      <c r="U13" s="18"/>
      <c r="V13" s="18"/>
      <c r="W13" s="18"/>
      <c r="X13" s="18"/>
      <c r="Y13" s="18"/>
      <c r="Z13" s="18"/>
    </row>
    <row r="14" spans="1:26" ht="16.5" customHeight="1" x14ac:dyDescent="0.25">
      <c r="A14" s="18"/>
      <c r="B14" s="434" t="s">
        <v>42</v>
      </c>
      <c r="C14" s="112" t="s">
        <v>111</v>
      </c>
      <c r="D14" s="103"/>
      <c r="E14" s="104"/>
      <c r="F14" s="114">
        <f t="shared" ref="F14:F20" si="0">D14+E14</f>
        <v>0</v>
      </c>
      <c r="G14" s="82"/>
      <c r="H14" s="437">
        <f>HLOOKUP(Ingreso!F8,Datos!F37:K38,2,FALSE)</f>
        <v>0.6</v>
      </c>
      <c r="I14" s="460">
        <f>SUM(F14:F20)*H14</f>
        <v>0</v>
      </c>
      <c r="J14" s="437" t="e">
        <f>G21/I14</f>
        <v>#DIV/0!</v>
      </c>
      <c r="K14" s="18"/>
      <c r="L14" s="18"/>
      <c r="M14" s="18"/>
      <c r="N14" s="18"/>
      <c r="O14" s="18"/>
      <c r="P14" s="18"/>
      <c r="Q14" s="18"/>
      <c r="R14" s="18"/>
      <c r="S14" s="18"/>
      <c r="T14" s="18"/>
      <c r="U14" s="18"/>
      <c r="V14" s="18"/>
      <c r="W14" s="18"/>
      <c r="X14" s="18"/>
      <c r="Y14" s="18"/>
      <c r="Z14" s="18"/>
    </row>
    <row r="15" spans="1:26" ht="16.5" customHeight="1" x14ac:dyDescent="0.25">
      <c r="A15" s="18"/>
      <c r="B15" s="435"/>
      <c r="C15" s="113" t="s">
        <v>109</v>
      </c>
      <c r="D15" s="97"/>
      <c r="E15" s="98"/>
      <c r="F15" s="115">
        <f>D15+E15</f>
        <v>0</v>
      </c>
      <c r="G15" s="84"/>
      <c r="H15" s="438"/>
      <c r="I15" s="461"/>
      <c r="J15" s="438"/>
      <c r="K15" s="18"/>
      <c r="L15" s="18"/>
      <c r="M15" s="18"/>
      <c r="N15" s="18"/>
      <c r="O15" s="18"/>
      <c r="P15" s="18"/>
      <c r="Q15" s="18"/>
      <c r="R15" s="18"/>
      <c r="S15" s="18"/>
      <c r="T15" s="18"/>
      <c r="U15" s="18"/>
      <c r="V15" s="18"/>
      <c r="W15" s="18"/>
      <c r="X15" s="18"/>
      <c r="Y15" s="18"/>
      <c r="Z15" s="18"/>
    </row>
    <row r="16" spans="1:26" ht="16.5" customHeight="1" x14ac:dyDescent="0.25">
      <c r="A16" s="18"/>
      <c r="B16" s="435"/>
      <c r="C16" s="113" t="s">
        <v>115</v>
      </c>
      <c r="D16" s="97"/>
      <c r="E16" s="98"/>
      <c r="F16" s="115">
        <f t="shared" si="0"/>
        <v>0</v>
      </c>
      <c r="G16" s="84"/>
      <c r="H16" s="438"/>
      <c r="I16" s="461"/>
      <c r="J16" s="438"/>
      <c r="K16" s="18"/>
      <c r="L16" s="18"/>
      <c r="M16" s="18"/>
      <c r="N16" s="18"/>
      <c r="O16" s="18"/>
      <c r="P16" s="18"/>
      <c r="Q16" s="18"/>
      <c r="R16" s="18"/>
      <c r="S16" s="18"/>
      <c r="T16" s="18"/>
      <c r="U16" s="18"/>
      <c r="V16" s="18"/>
      <c r="W16" s="18"/>
      <c r="X16" s="18"/>
      <c r="Y16" s="18"/>
      <c r="Z16" s="18"/>
    </row>
    <row r="17" spans="1:26" ht="16.5" customHeight="1" x14ac:dyDescent="0.25">
      <c r="A17" s="18"/>
      <c r="B17" s="435"/>
      <c r="C17" s="113" t="s">
        <v>108</v>
      </c>
      <c r="D17" s="97"/>
      <c r="E17" s="98"/>
      <c r="F17" s="115">
        <f t="shared" si="0"/>
        <v>0</v>
      </c>
      <c r="G17" s="84"/>
      <c r="H17" s="438"/>
      <c r="I17" s="461"/>
      <c r="J17" s="438"/>
      <c r="K17" s="18"/>
      <c r="L17" s="18"/>
      <c r="M17" s="18"/>
      <c r="N17" s="18"/>
      <c r="O17" s="18"/>
      <c r="P17" s="18"/>
      <c r="Q17" s="18"/>
      <c r="R17" s="18"/>
      <c r="S17" s="18"/>
      <c r="T17" s="18"/>
      <c r="U17" s="18"/>
      <c r="V17" s="18"/>
      <c r="W17" s="18"/>
      <c r="X17" s="18"/>
      <c r="Y17" s="18"/>
      <c r="Z17" s="18"/>
    </row>
    <row r="18" spans="1:26" ht="16.5" customHeight="1" x14ac:dyDescent="0.25">
      <c r="A18" s="18"/>
      <c r="B18" s="435"/>
      <c r="C18" s="113" t="s">
        <v>10</v>
      </c>
      <c r="D18" s="97"/>
      <c r="E18" s="98"/>
      <c r="F18" s="115">
        <f t="shared" si="0"/>
        <v>0</v>
      </c>
      <c r="G18" s="84"/>
      <c r="H18" s="438"/>
      <c r="I18" s="461"/>
      <c r="J18" s="438"/>
      <c r="K18" s="18"/>
      <c r="L18" s="18"/>
      <c r="M18" s="18"/>
      <c r="N18" s="18"/>
      <c r="O18" s="18"/>
      <c r="P18" s="18"/>
      <c r="Q18" s="18"/>
      <c r="R18" s="18"/>
      <c r="S18" s="18"/>
      <c r="T18" s="18"/>
      <c r="U18" s="18"/>
      <c r="V18" s="18"/>
      <c r="W18" s="18"/>
      <c r="X18" s="18"/>
      <c r="Y18" s="18"/>
      <c r="Z18" s="18"/>
    </row>
    <row r="19" spans="1:26" ht="16.5" customHeight="1" x14ac:dyDescent="0.25">
      <c r="A19" s="18"/>
      <c r="B19" s="435"/>
      <c r="C19" s="113" t="s">
        <v>107</v>
      </c>
      <c r="D19" s="97"/>
      <c r="E19" s="98"/>
      <c r="F19" s="115">
        <f t="shared" si="0"/>
        <v>0</v>
      </c>
      <c r="G19" s="84"/>
      <c r="H19" s="438"/>
      <c r="I19" s="461"/>
      <c r="J19" s="438"/>
      <c r="K19" s="18"/>
      <c r="L19" s="18"/>
      <c r="M19" s="18"/>
      <c r="N19" s="18"/>
      <c r="O19" s="18"/>
      <c r="P19" s="18"/>
      <c r="Q19" s="18"/>
      <c r="R19" s="18"/>
      <c r="S19" s="18"/>
      <c r="T19" s="18"/>
      <c r="U19" s="18"/>
      <c r="V19" s="18"/>
      <c r="W19" s="18"/>
      <c r="X19" s="18"/>
      <c r="Y19" s="18"/>
      <c r="Z19" s="18"/>
    </row>
    <row r="20" spans="1:26" ht="16.5" customHeight="1" thickBot="1" x14ac:dyDescent="0.3">
      <c r="A20" s="18"/>
      <c r="B20" s="436"/>
      <c r="C20" s="109" t="s">
        <v>13</v>
      </c>
      <c r="D20" s="99"/>
      <c r="E20" s="88"/>
      <c r="F20" s="111">
        <f t="shared" si="0"/>
        <v>0</v>
      </c>
      <c r="G20" s="85"/>
      <c r="H20" s="439"/>
      <c r="I20" s="462"/>
      <c r="J20" s="439"/>
      <c r="K20" s="18"/>
      <c r="L20" s="18"/>
      <c r="M20" s="18"/>
      <c r="N20" s="18"/>
      <c r="O20" s="18"/>
      <c r="P20" s="18"/>
      <c r="Q20" s="18"/>
      <c r="R20" s="18"/>
      <c r="S20" s="18"/>
      <c r="T20" s="18"/>
      <c r="U20" s="18"/>
      <c r="V20" s="18"/>
      <c r="W20" s="18"/>
      <c r="X20" s="18"/>
      <c r="Y20" s="18"/>
      <c r="Z20" s="18"/>
    </row>
    <row r="21" spans="1:26" x14ac:dyDescent="0.25">
      <c r="A21" s="18"/>
      <c r="B21" s="1"/>
      <c r="C21" s="1"/>
      <c r="D21" s="1"/>
      <c r="E21" s="1"/>
      <c r="F21" s="153"/>
      <c r="G21" s="118">
        <f>SUM(G14:G20)</f>
        <v>0</v>
      </c>
      <c r="H21" s="153"/>
      <c r="I21" s="153"/>
      <c r="J21" s="153"/>
      <c r="K21" s="18"/>
      <c r="L21" s="18"/>
      <c r="M21" s="18"/>
      <c r="N21" s="18"/>
      <c r="O21" s="18"/>
      <c r="P21" s="18"/>
      <c r="Q21" s="18"/>
      <c r="R21" s="18"/>
      <c r="S21" s="18"/>
      <c r="T21" s="18"/>
      <c r="U21" s="18"/>
      <c r="V21" s="18"/>
      <c r="W21" s="18"/>
      <c r="X21" s="18"/>
      <c r="Y21" s="18"/>
      <c r="Z21" s="18"/>
    </row>
    <row r="22" spans="1:26" x14ac:dyDescent="0.25">
      <c r="A22" s="18"/>
      <c r="B22" s="18"/>
      <c r="C22" s="18"/>
      <c r="D22" s="18"/>
      <c r="E22" s="18"/>
      <c r="F22" s="152"/>
      <c r="G22" s="152"/>
      <c r="H22" s="152"/>
      <c r="I22" s="152"/>
      <c r="J22" s="152"/>
      <c r="K22" s="18"/>
      <c r="L22" s="18"/>
      <c r="M22" s="18"/>
      <c r="N22" s="18"/>
      <c r="O22" s="18"/>
      <c r="P22" s="18"/>
      <c r="Q22" s="18"/>
      <c r="R22" s="18"/>
      <c r="S22" s="18"/>
      <c r="T22" s="18"/>
      <c r="U22" s="18"/>
      <c r="V22" s="18"/>
      <c r="W22" s="18"/>
      <c r="X22" s="18"/>
      <c r="Y22" s="18"/>
      <c r="Z22" s="18"/>
    </row>
    <row r="23" spans="1:26" x14ac:dyDescent="0.25">
      <c r="A23" s="18"/>
      <c r="B23" s="18"/>
      <c r="C23" s="18"/>
      <c r="D23" s="18"/>
      <c r="E23" s="18"/>
      <c r="F23" s="152"/>
      <c r="G23" s="152"/>
      <c r="H23" s="152"/>
      <c r="I23" s="152"/>
      <c r="J23" s="152"/>
      <c r="K23" s="18"/>
      <c r="L23" s="18"/>
      <c r="M23" s="18"/>
      <c r="N23" s="18"/>
      <c r="O23" s="18"/>
      <c r="P23" s="18"/>
      <c r="Q23" s="18"/>
      <c r="R23" s="18"/>
      <c r="S23" s="18"/>
      <c r="T23" s="18"/>
      <c r="U23" s="18"/>
      <c r="V23" s="18"/>
      <c r="W23" s="18"/>
      <c r="X23" s="18"/>
      <c r="Y23" s="18"/>
      <c r="Z23" s="18"/>
    </row>
    <row r="24" spans="1:26" x14ac:dyDescent="0.25">
      <c r="A24" s="18"/>
      <c r="B24" s="18"/>
      <c r="C24" s="18"/>
      <c r="D24" s="18"/>
      <c r="E24" s="18"/>
      <c r="F24" s="18"/>
      <c r="G24" s="18"/>
      <c r="H24" s="18"/>
      <c r="I24" s="18"/>
      <c r="J24" s="18"/>
      <c r="K24" s="18"/>
      <c r="L24" s="18"/>
      <c r="M24" s="18"/>
      <c r="N24" s="18"/>
      <c r="O24" s="18"/>
      <c r="P24" s="18"/>
      <c r="Q24" s="18"/>
      <c r="R24" s="18"/>
      <c r="S24" s="18"/>
      <c r="T24" s="18"/>
      <c r="U24" s="18"/>
      <c r="V24" s="18"/>
      <c r="W24" s="18"/>
      <c r="X24" s="18"/>
      <c r="Y24" s="18"/>
      <c r="Z24" s="18"/>
    </row>
    <row r="25" spans="1:26" x14ac:dyDescent="0.25">
      <c r="A25" s="18"/>
      <c r="B25" s="18"/>
      <c r="C25" s="18"/>
      <c r="D25" s="18"/>
      <c r="E25" s="18"/>
      <c r="F25" s="18"/>
      <c r="G25" s="18"/>
      <c r="H25" s="18"/>
      <c r="I25" s="18"/>
      <c r="J25" s="18"/>
      <c r="K25" s="18"/>
      <c r="L25" s="18"/>
      <c r="M25" s="18"/>
      <c r="N25" s="18"/>
      <c r="O25" s="18"/>
      <c r="P25" s="18"/>
      <c r="Q25" s="18"/>
      <c r="R25" s="18"/>
      <c r="S25" s="18"/>
      <c r="T25" s="18"/>
      <c r="U25" s="18"/>
      <c r="V25" s="18"/>
      <c r="W25" s="18"/>
      <c r="X25" s="18"/>
      <c r="Y25" s="18"/>
      <c r="Z25" s="18"/>
    </row>
    <row r="26" spans="1:26" x14ac:dyDescent="0.25">
      <c r="A26" s="18"/>
      <c r="B26" s="18"/>
      <c r="C26" s="18"/>
      <c r="D26" s="18"/>
      <c r="E26" s="18"/>
      <c r="F26" s="18"/>
      <c r="G26" s="18"/>
      <c r="H26" s="18"/>
      <c r="I26" s="18"/>
      <c r="J26" s="18"/>
      <c r="K26" s="18"/>
      <c r="L26" s="18"/>
      <c r="M26" s="18"/>
      <c r="N26" s="18"/>
      <c r="O26" s="18"/>
      <c r="P26" s="18"/>
      <c r="Q26" s="18"/>
      <c r="R26" s="18"/>
      <c r="S26" s="18"/>
      <c r="T26" s="18"/>
      <c r="U26" s="18"/>
      <c r="V26" s="18"/>
      <c r="W26" s="18"/>
      <c r="X26" s="18"/>
      <c r="Y26" s="18"/>
      <c r="Z26" s="18"/>
    </row>
    <row r="27" spans="1:26" x14ac:dyDescent="0.25">
      <c r="A27" s="18"/>
      <c r="B27" s="18"/>
      <c r="C27" s="18"/>
      <c r="D27" s="18"/>
      <c r="E27" s="18"/>
      <c r="F27" s="18"/>
      <c r="G27" s="18"/>
      <c r="H27" s="18"/>
      <c r="I27" s="18"/>
      <c r="J27" s="18"/>
      <c r="K27" s="18"/>
      <c r="L27" s="18"/>
      <c r="M27" s="18"/>
      <c r="N27" s="18"/>
      <c r="O27" s="18"/>
      <c r="P27" s="18"/>
      <c r="Q27" s="18"/>
      <c r="R27" s="18"/>
      <c r="S27" s="18"/>
      <c r="T27" s="18"/>
      <c r="U27" s="18"/>
      <c r="V27" s="18"/>
      <c r="W27" s="18"/>
      <c r="X27" s="18"/>
      <c r="Y27" s="18"/>
      <c r="Z27" s="18"/>
    </row>
    <row r="28" spans="1:26" x14ac:dyDescent="0.25">
      <c r="A28" s="18"/>
      <c r="B28" s="18"/>
      <c r="C28" s="18"/>
      <c r="D28" s="18"/>
      <c r="E28" s="18"/>
      <c r="F28" s="18"/>
      <c r="G28" s="18"/>
      <c r="H28" s="18"/>
      <c r="I28" s="18"/>
      <c r="J28" s="18"/>
      <c r="K28" s="18"/>
      <c r="L28" s="18"/>
      <c r="M28" s="18"/>
      <c r="N28" s="18"/>
      <c r="O28" s="18"/>
      <c r="P28" s="18"/>
      <c r="Q28" s="18"/>
      <c r="R28" s="18"/>
      <c r="S28" s="18"/>
      <c r="T28" s="18"/>
      <c r="U28" s="18"/>
      <c r="V28" s="18"/>
      <c r="W28" s="18"/>
      <c r="X28" s="18"/>
      <c r="Y28" s="18"/>
      <c r="Z28" s="18"/>
    </row>
    <row r="29" spans="1:26" x14ac:dyDescent="0.25">
      <c r="A29" s="18"/>
      <c r="B29" s="18"/>
      <c r="C29" s="18"/>
      <c r="D29" s="18"/>
      <c r="E29" s="18"/>
      <c r="F29" s="18"/>
      <c r="G29" s="18"/>
      <c r="H29" s="18"/>
      <c r="I29" s="18"/>
      <c r="J29" s="18"/>
      <c r="K29" s="18"/>
      <c r="L29" s="18"/>
      <c r="M29" s="18"/>
      <c r="N29" s="18"/>
      <c r="O29" s="18"/>
      <c r="P29" s="18"/>
      <c r="Q29" s="18"/>
      <c r="R29" s="18"/>
      <c r="S29" s="18"/>
      <c r="T29" s="18"/>
      <c r="U29" s="18"/>
      <c r="V29" s="18"/>
      <c r="W29" s="18"/>
      <c r="X29" s="18"/>
      <c r="Y29" s="18"/>
      <c r="Z29" s="18"/>
    </row>
    <row r="30" spans="1:26" x14ac:dyDescent="0.25">
      <c r="A30" s="18"/>
      <c r="B30" s="18"/>
      <c r="C30" s="18"/>
      <c r="D30" s="18"/>
      <c r="E30" s="18"/>
      <c r="F30" s="18"/>
      <c r="G30" s="18"/>
      <c r="H30" s="18"/>
      <c r="I30" s="18"/>
      <c r="J30" s="18"/>
      <c r="K30" s="18"/>
      <c r="L30" s="18"/>
      <c r="M30" s="18"/>
      <c r="N30" s="18"/>
      <c r="O30" s="18"/>
      <c r="P30" s="18"/>
      <c r="Q30" s="18"/>
      <c r="R30" s="18"/>
      <c r="S30" s="18"/>
      <c r="T30" s="18"/>
      <c r="U30" s="18"/>
      <c r="V30" s="18"/>
      <c r="W30" s="18"/>
      <c r="X30" s="18"/>
      <c r="Y30" s="18"/>
      <c r="Z30" s="18"/>
    </row>
    <row r="31" spans="1:26" x14ac:dyDescent="0.25">
      <c r="A31" s="18"/>
      <c r="B31" s="18"/>
      <c r="C31" s="18"/>
      <c r="D31" s="18"/>
      <c r="E31" s="18"/>
      <c r="F31" s="18"/>
      <c r="G31" s="18"/>
      <c r="H31" s="18"/>
      <c r="I31" s="18"/>
      <c r="J31" s="18"/>
      <c r="K31" s="18"/>
      <c r="L31" s="18"/>
      <c r="M31" s="18"/>
      <c r="N31" s="18"/>
      <c r="O31" s="18"/>
      <c r="P31" s="18"/>
      <c r="Q31" s="18"/>
      <c r="R31" s="18"/>
      <c r="S31" s="18"/>
      <c r="T31" s="18"/>
      <c r="U31" s="18"/>
      <c r="V31" s="18"/>
      <c r="W31" s="18"/>
      <c r="X31" s="18"/>
      <c r="Y31" s="18"/>
      <c r="Z31" s="18"/>
    </row>
    <row r="32" spans="1:26" x14ac:dyDescent="0.25">
      <c r="A32" s="18"/>
      <c r="B32" s="18"/>
      <c r="C32" s="18"/>
      <c r="D32" s="18"/>
      <c r="E32" s="18"/>
      <c r="F32" s="18"/>
      <c r="G32" s="18"/>
      <c r="H32" s="18"/>
      <c r="I32" s="18"/>
      <c r="J32" s="18"/>
      <c r="K32" s="18"/>
      <c r="L32" s="18"/>
      <c r="M32" s="18"/>
      <c r="N32" s="18"/>
      <c r="O32" s="18"/>
      <c r="P32" s="18"/>
      <c r="Q32" s="18"/>
      <c r="R32" s="18"/>
      <c r="S32" s="18"/>
      <c r="T32" s="18"/>
      <c r="U32" s="18"/>
      <c r="V32" s="18"/>
      <c r="W32" s="18"/>
      <c r="X32" s="18"/>
      <c r="Y32" s="18"/>
      <c r="Z32" s="18"/>
    </row>
    <row r="33" spans="1:26" x14ac:dyDescent="0.25">
      <c r="A33" s="18"/>
      <c r="B33" s="18"/>
      <c r="C33" s="18"/>
      <c r="D33" s="18"/>
      <c r="E33" s="18"/>
      <c r="F33" s="18"/>
      <c r="G33" s="18"/>
      <c r="H33" s="18"/>
      <c r="I33" s="18"/>
      <c r="J33" s="18"/>
      <c r="K33" s="18"/>
      <c r="L33" s="18"/>
      <c r="M33" s="18"/>
      <c r="N33" s="18"/>
      <c r="O33" s="18"/>
      <c r="P33" s="18"/>
      <c r="Q33" s="18"/>
      <c r="R33" s="18"/>
      <c r="S33" s="18"/>
      <c r="T33" s="18"/>
      <c r="U33" s="18"/>
      <c r="V33" s="18"/>
      <c r="W33" s="18"/>
      <c r="X33" s="18"/>
      <c r="Y33" s="18"/>
      <c r="Z33" s="18"/>
    </row>
    <row r="34" spans="1:26" x14ac:dyDescent="0.25">
      <c r="A34" s="18"/>
      <c r="B34" s="18"/>
      <c r="C34" s="18"/>
      <c r="D34" s="18"/>
      <c r="E34" s="18"/>
      <c r="F34" s="18"/>
      <c r="G34" s="18"/>
      <c r="H34" s="18"/>
      <c r="I34" s="18"/>
      <c r="J34" s="18"/>
      <c r="K34" s="18"/>
      <c r="L34" s="18"/>
      <c r="M34" s="18"/>
      <c r="N34" s="18"/>
      <c r="O34" s="18"/>
      <c r="P34" s="18"/>
      <c r="Q34" s="18"/>
      <c r="R34" s="18"/>
      <c r="S34" s="18"/>
      <c r="T34" s="18"/>
      <c r="U34" s="18"/>
      <c r="V34" s="18"/>
      <c r="W34" s="18"/>
      <c r="X34" s="18"/>
      <c r="Y34" s="18"/>
      <c r="Z34" s="18"/>
    </row>
    <row r="35" spans="1:26" x14ac:dyDescent="0.25">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row>
    <row r="36" spans="1:26" x14ac:dyDescent="0.25">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row>
    <row r="37" spans="1:26" x14ac:dyDescent="0.25">
      <c r="A37" s="18"/>
      <c r="B37" s="18"/>
      <c r="C37" s="18"/>
      <c r="D37" s="18"/>
      <c r="E37" s="18"/>
      <c r="F37" s="18"/>
      <c r="G37" s="18"/>
      <c r="H37" s="18"/>
      <c r="I37" s="18"/>
      <c r="J37" s="18"/>
      <c r="K37" s="18"/>
      <c r="L37" s="18"/>
      <c r="M37" s="18"/>
      <c r="N37" s="18"/>
      <c r="O37" s="18"/>
      <c r="P37" s="18"/>
      <c r="Q37" s="18"/>
      <c r="R37" s="18"/>
      <c r="S37" s="18"/>
      <c r="T37" s="18"/>
      <c r="U37" s="18"/>
      <c r="V37" s="18"/>
      <c r="W37" s="18"/>
      <c r="X37" s="18"/>
      <c r="Y37" s="18"/>
      <c r="Z37" s="18"/>
    </row>
    <row r="38" spans="1:26" x14ac:dyDescent="0.25">
      <c r="A38" s="18"/>
      <c r="B38" s="18"/>
      <c r="C38" s="18"/>
      <c r="D38" s="18"/>
      <c r="E38" s="18"/>
      <c r="F38" s="18"/>
      <c r="G38" s="18"/>
      <c r="H38" s="18"/>
      <c r="I38" s="18"/>
      <c r="J38" s="18"/>
      <c r="K38" s="18"/>
      <c r="L38" s="18"/>
      <c r="M38" s="18"/>
      <c r="N38" s="18"/>
      <c r="O38" s="18"/>
      <c r="P38" s="18"/>
      <c r="Q38" s="18"/>
      <c r="R38" s="18"/>
      <c r="S38" s="18"/>
      <c r="T38" s="18"/>
      <c r="U38" s="18"/>
      <c r="V38" s="18"/>
      <c r="W38" s="18"/>
      <c r="X38" s="18"/>
      <c r="Y38" s="18"/>
      <c r="Z38" s="18"/>
    </row>
    <row r="39" spans="1:26" x14ac:dyDescent="0.25">
      <c r="A39" s="18"/>
      <c r="B39" s="18"/>
      <c r="C39" s="18"/>
      <c r="D39" s="18"/>
      <c r="E39" s="18"/>
      <c r="F39" s="18"/>
      <c r="G39" s="18"/>
      <c r="H39" s="18"/>
      <c r="I39" s="18"/>
      <c r="J39" s="18"/>
      <c r="K39" s="18"/>
      <c r="L39" s="18"/>
      <c r="M39" s="18"/>
      <c r="N39" s="18"/>
      <c r="O39" s="18"/>
      <c r="P39" s="18"/>
      <c r="Q39" s="18"/>
      <c r="R39" s="18"/>
      <c r="S39" s="18"/>
      <c r="T39" s="18"/>
      <c r="U39" s="18"/>
      <c r="V39" s="18"/>
      <c r="W39" s="18"/>
      <c r="X39" s="18"/>
      <c r="Y39" s="18"/>
      <c r="Z39" s="18"/>
    </row>
    <row r="40" spans="1:26" x14ac:dyDescent="0.25">
      <c r="A40" s="18"/>
      <c r="B40" s="18"/>
      <c r="C40" s="18"/>
      <c r="D40" s="18"/>
      <c r="E40" s="18"/>
      <c r="F40" s="18"/>
      <c r="G40" s="18"/>
      <c r="H40" s="18"/>
      <c r="I40" s="18"/>
      <c r="J40" s="18"/>
      <c r="K40" s="18"/>
      <c r="L40" s="18"/>
      <c r="M40" s="18"/>
      <c r="N40" s="18"/>
      <c r="O40" s="18"/>
      <c r="P40" s="18"/>
      <c r="Q40" s="18"/>
      <c r="R40" s="18"/>
      <c r="S40" s="18"/>
      <c r="T40" s="18"/>
      <c r="U40" s="18"/>
      <c r="V40" s="18"/>
      <c r="W40" s="18"/>
      <c r="X40" s="18"/>
      <c r="Y40" s="18"/>
      <c r="Z40" s="18"/>
    </row>
    <row r="41" spans="1:26" x14ac:dyDescent="0.25">
      <c r="A41" s="18"/>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2" spans="1:26" x14ac:dyDescent="0.25">
      <c r="A42" s="18"/>
      <c r="B42" s="18"/>
      <c r="C42" s="18"/>
      <c r="D42" s="18"/>
      <c r="E42" s="18"/>
      <c r="F42" s="18"/>
      <c r="G42" s="18"/>
      <c r="H42" s="18"/>
      <c r="I42" s="18"/>
      <c r="J42" s="18"/>
      <c r="K42" s="18"/>
      <c r="L42" s="18"/>
      <c r="M42" s="18"/>
      <c r="N42" s="18"/>
      <c r="O42" s="18"/>
      <c r="P42" s="18"/>
      <c r="Q42" s="18"/>
      <c r="R42" s="18"/>
      <c r="S42" s="18"/>
      <c r="T42" s="18"/>
      <c r="U42" s="18"/>
      <c r="V42" s="18"/>
      <c r="W42" s="18"/>
      <c r="X42" s="18"/>
      <c r="Y42" s="18"/>
      <c r="Z42" s="18"/>
    </row>
    <row r="43" spans="1:26" x14ac:dyDescent="0.25">
      <c r="A43" s="18"/>
      <c r="B43" s="18"/>
      <c r="C43" s="18"/>
      <c r="D43" s="18"/>
      <c r="E43" s="18"/>
      <c r="F43" s="18"/>
      <c r="G43" s="18"/>
      <c r="H43" s="18"/>
      <c r="I43" s="18"/>
      <c r="J43" s="18"/>
      <c r="K43" s="18"/>
      <c r="L43" s="18"/>
      <c r="M43" s="18"/>
      <c r="N43" s="18"/>
      <c r="O43" s="18"/>
      <c r="P43" s="18"/>
      <c r="Q43" s="18"/>
      <c r="R43" s="18"/>
      <c r="S43" s="18"/>
      <c r="T43" s="18"/>
      <c r="U43" s="18"/>
      <c r="V43" s="18"/>
      <c r="W43" s="18"/>
      <c r="X43" s="18"/>
      <c r="Y43" s="18"/>
      <c r="Z43" s="18"/>
    </row>
    <row r="44" spans="1:26" x14ac:dyDescent="0.25">
      <c r="A44" s="18"/>
      <c r="B44" s="18"/>
      <c r="C44" s="18"/>
      <c r="D44" s="18"/>
      <c r="E44" s="18"/>
      <c r="F44" s="18"/>
      <c r="G44" s="18"/>
      <c r="H44" s="18"/>
      <c r="I44" s="18"/>
      <c r="J44" s="18"/>
      <c r="K44" s="18"/>
      <c r="L44" s="18"/>
      <c r="M44" s="18"/>
      <c r="N44" s="18"/>
      <c r="O44" s="18"/>
      <c r="P44" s="18"/>
      <c r="Q44" s="18"/>
      <c r="R44" s="18"/>
      <c r="S44" s="18"/>
      <c r="T44" s="18"/>
      <c r="U44" s="18"/>
      <c r="V44" s="18"/>
      <c r="W44" s="18"/>
      <c r="X44" s="18"/>
      <c r="Y44" s="18"/>
      <c r="Z44" s="18"/>
    </row>
    <row r="45" spans="1:26" x14ac:dyDescent="0.25">
      <c r="A45" s="18"/>
      <c r="B45" s="18"/>
      <c r="C45" s="18"/>
      <c r="D45" s="18"/>
      <c r="E45" s="18"/>
      <c r="F45" s="18"/>
      <c r="G45" s="18"/>
      <c r="H45" s="18"/>
      <c r="I45" s="18"/>
      <c r="J45" s="18"/>
      <c r="K45" s="18"/>
      <c r="L45" s="18"/>
      <c r="M45" s="18"/>
      <c r="N45" s="18"/>
      <c r="O45" s="18"/>
      <c r="P45" s="18"/>
      <c r="Q45" s="18"/>
      <c r="R45" s="18"/>
      <c r="S45" s="18"/>
      <c r="T45" s="18"/>
      <c r="U45" s="18"/>
      <c r="V45" s="18"/>
      <c r="W45" s="18"/>
      <c r="X45" s="18"/>
      <c r="Y45" s="18"/>
      <c r="Z45" s="18"/>
    </row>
    <row r="46" spans="1:26" x14ac:dyDescent="0.25">
      <c r="A46" s="18"/>
      <c r="B46" s="18"/>
      <c r="C46" s="18"/>
      <c r="D46" s="18"/>
      <c r="E46" s="18"/>
      <c r="F46" s="18"/>
      <c r="G46" s="18"/>
      <c r="H46" s="18"/>
      <c r="I46" s="18"/>
      <c r="J46" s="18"/>
      <c r="K46" s="18"/>
      <c r="L46" s="18"/>
      <c r="M46" s="18"/>
      <c r="N46" s="18"/>
      <c r="O46" s="18"/>
      <c r="P46" s="18"/>
      <c r="Q46" s="18"/>
      <c r="R46" s="18"/>
      <c r="S46" s="18"/>
      <c r="T46" s="18"/>
      <c r="U46" s="18"/>
      <c r="V46" s="18"/>
      <c r="W46" s="18"/>
      <c r="X46" s="18"/>
      <c r="Y46" s="18"/>
      <c r="Z46" s="18"/>
    </row>
    <row r="47" spans="1:26" x14ac:dyDescent="0.25">
      <c r="A47" s="18"/>
      <c r="B47" s="18"/>
      <c r="C47" s="18"/>
      <c r="D47" s="18"/>
      <c r="E47" s="18"/>
      <c r="F47" s="18"/>
      <c r="G47" s="18"/>
      <c r="H47" s="18"/>
      <c r="I47" s="18"/>
      <c r="J47" s="18"/>
      <c r="K47" s="18"/>
      <c r="L47" s="18"/>
      <c r="M47" s="18"/>
      <c r="N47" s="18"/>
      <c r="O47" s="18"/>
      <c r="P47" s="18"/>
      <c r="Q47" s="18"/>
      <c r="R47" s="18"/>
      <c r="S47" s="18"/>
      <c r="T47" s="18"/>
      <c r="U47" s="18"/>
      <c r="V47" s="18"/>
      <c r="W47" s="18"/>
      <c r="X47" s="18"/>
      <c r="Y47" s="18"/>
      <c r="Z47" s="18"/>
    </row>
    <row r="48" spans="1:26" x14ac:dyDescent="0.25">
      <c r="A48" s="18"/>
      <c r="B48" s="18"/>
      <c r="C48" s="18"/>
      <c r="D48" s="18"/>
      <c r="E48" s="18"/>
      <c r="F48" s="18"/>
      <c r="G48" s="18"/>
      <c r="H48" s="18"/>
      <c r="I48" s="18"/>
      <c r="J48" s="18"/>
      <c r="K48" s="18"/>
      <c r="L48" s="18"/>
      <c r="M48" s="18"/>
      <c r="N48" s="18"/>
      <c r="O48" s="18"/>
      <c r="P48" s="18"/>
      <c r="Q48" s="18"/>
      <c r="R48" s="18"/>
      <c r="S48" s="18"/>
      <c r="T48" s="18"/>
      <c r="U48" s="18"/>
      <c r="V48" s="18"/>
      <c r="W48" s="18"/>
      <c r="X48" s="18"/>
      <c r="Y48" s="18"/>
      <c r="Z48" s="18"/>
    </row>
    <row r="49" spans="1:26" x14ac:dyDescent="0.25">
      <c r="A49" s="18"/>
      <c r="B49" s="18"/>
      <c r="C49" s="18"/>
      <c r="D49" s="18"/>
      <c r="E49" s="18"/>
      <c r="F49" s="18"/>
      <c r="G49" s="18"/>
      <c r="H49" s="18"/>
      <c r="I49" s="18"/>
      <c r="J49" s="18"/>
      <c r="K49" s="18"/>
      <c r="L49" s="18"/>
      <c r="M49" s="18"/>
      <c r="N49" s="18"/>
      <c r="O49" s="18"/>
      <c r="P49" s="18"/>
      <c r="Q49" s="18"/>
      <c r="R49" s="18"/>
      <c r="S49" s="18"/>
      <c r="T49" s="18"/>
      <c r="U49" s="18"/>
      <c r="V49" s="18"/>
      <c r="W49" s="18"/>
      <c r="X49" s="18"/>
      <c r="Y49" s="18"/>
      <c r="Z49" s="18"/>
    </row>
    <row r="50" spans="1:26" x14ac:dyDescent="0.25">
      <c r="A50" s="18"/>
      <c r="B50" s="18"/>
      <c r="C50" s="18"/>
      <c r="D50" s="18"/>
      <c r="E50" s="18"/>
      <c r="F50" s="18"/>
      <c r="G50" s="18"/>
      <c r="H50" s="18"/>
      <c r="I50" s="18"/>
      <c r="J50" s="18"/>
      <c r="K50" s="18"/>
      <c r="L50" s="18"/>
      <c r="M50" s="18"/>
      <c r="N50" s="18"/>
      <c r="O50" s="18"/>
      <c r="P50" s="18"/>
      <c r="Q50" s="18"/>
      <c r="R50" s="18"/>
      <c r="S50" s="18"/>
      <c r="T50" s="18"/>
      <c r="U50" s="18"/>
      <c r="V50" s="18"/>
      <c r="W50" s="18"/>
      <c r="X50" s="18"/>
      <c r="Y50" s="18"/>
      <c r="Z50" s="18"/>
    </row>
    <row r="51" spans="1:26" x14ac:dyDescent="0.25">
      <c r="A51" s="18"/>
      <c r="B51" s="18"/>
      <c r="C51" s="18"/>
      <c r="D51" s="18"/>
      <c r="E51" s="18"/>
      <c r="F51" s="18"/>
      <c r="G51" s="18"/>
      <c r="H51" s="18"/>
      <c r="I51" s="18"/>
      <c r="J51" s="18"/>
    </row>
  </sheetData>
  <sheetProtection algorithmName="SHA-512" hashValue="70yCDGjC1OzLMWVo+DaMUaC1lWg9gjV0hMu0a0D9DxLXUpJeuiKrgZ1G/f/Ln+bXe9RWCOrw1mw/RvkU8036zw==" saltValue="50rzEy7m34nEGaYJdeaEgQ==" spinCount="100000" sheet="1" objects="1" scenarios="1"/>
  <mergeCells count="9">
    <mergeCell ref="B14:B20"/>
    <mergeCell ref="H14:H20"/>
    <mergeCell ref="B10:B11"/>
    <mergeCell ref="C1:H3"/>
    <mergeCell ref="B1:B3"/>
    <mergeCell ref="B5:J7"/>
    <mergeCell ref="H10:H11"/>
    <mergeCell ref="J14:J20"/>
    <mergeCell ref="I14:I20"/>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1:Z51"/>
  <sheetViews>
    <sheetView topLeftCell="D1" zoomScaleNormal="100" workbookViewId="0">
      <selection activeCell="C1" sqref="C1:H3"/>
    </sheetView>
  </sheetViews>
  <sheetFormatPr baseColWidth="10" defaultColWidth="11.42578125" defaultRowHeight="15" x14ac:dyDescent="0.25"/>
  <cols>
    <col min="1" max="1" width="2.7109375" style="23" customWidth="1"/>
    <col min="2" max="2" width="41" style="23" customWidth="1"/>
    <col min="3" max="3" width="42" style="23" customWidth="1"/>
    <col min="4" max="9" width="20.7109375" style="23" customWidth="1"/>
    <col min="10" max="10" width="23.140625" style="23" customWidth="1"/>
    <col min="11" max="16384" width="11.42578125" style="23"/>
  </cols>
  <sheetData>
    <row r="1" spans="1:26" customFormat="1" ht="19.5" customHeight="1" thickBot="1" x14ac:dyDescent="0.3">
      <c r="A1" s="1"/>
      <c r="B1" s="448"/>
      <c r="C1" s="442" t="str">
        <f>Ingreso!C1</f>
        <v>CALCULADORA DEL PLAN DE GESTIÓN AMBIENTAL DE RESIDUOS DE ENVASES Y EMPAQUES Y DE RESIDUOS DE PRODUCTOS PLÁSTICOS DE UN SOLO USO</v>
      </c>
      <c r="D1" s="443"/>
      <c r="E1" s="443"/>
      <c r="F1" s="443"/>
      <c r="G1" s="443"/>
      <c r="H1" s="463"/>
      <c r="I1" s="284" t="str">
        <f>Ingreso!G1</f>
        <v>Fecha:</v>
      </c>
      <c r="J1" s="277" cm="1">
        <f t="array" ref="J1:J3">Instructivo!J1:J3</f>
        <v>46017</v>
      </c>
      <c r="K1" s="1"/>
      <c r="L1" s="1"/>
      <c r="M1" s="1"/>
      <c r="N1" s="1"/>
      <c r="O1" s="1"/>
      <c r="P1" s="1"/>
      <c r="Q1" s="1"/>
      <c r="R1" s="1"/>
      <c r="S1" s="1"/>
      <c r="T1" s="1"/>
      <c r="U1" s="1"/>
      <c r="V1" s="1"/>
      <c r="W1" s="1"/>
      <c r="X1" s="1"/>
      <c r="Y1" s="1"/>
      <c r="Z1" s="1"/>
    </row>
    <row r="2" spans="1:26" customFormat="1" ht="19.5" customHeight="1" thickBot="1" x14ac:dyDescent="0.3">
      <c r="A2" s="1"/>
      <c r="B2" s="449"/>
      <c r="C2" s="444"/>
      <c r="D2" s="445"/>
      <c r="E2" s="445"/>
      <c r="F2" s="445"/>
      <c r="G2" s="445"/>
      <c r="H2" s="464"/>
      <c r="I2" s="284" t="str">
        <f>Ingreso!G2</f>
        <v>Versión:</v>
      </c>
      <c r="J2" s="285">
        <v>1</v>
      </c>
      <c r="K2" s="1"/>
      <c r="L2" s="1"/>
      <c r="M2" s="1"/>
      <c r="N2" s="1"/>
      <c r="O2" s="1"/>
      <c r="P2" s="1"/>
      <c r="Q2" s="1"/>
      <c r="R2" s="1"/>
      <c r="S2" s="1"/>
      <c r="T2" s="1"/>
      <c r="U2" s="1"/>
      <c r="V2" s="1"/>
      <c r="W2" s="1"/>
      <c r="X2" s="1"/>
      <c r="Y2" s="1"/>
      <c r="Z2" s="1"/>
    </row>
    <row r="3" spans="1:26" customFormat="1" ht="19.5" customHeight="1" thickBot="1" x14ac:dyDescent="0.3">
      <c r="A3" s="1"/>
      <c r="B3" s="450"/>
      <c r="C3" s="446"/>
      <c r="D3" s="447"/>
      <c r="E3" s="447"/>
      <c r="F3" s="447"/>
      <c r="G3" s="447"/>
      <c r="H3" s="465"/>
      <c r="I3" s="286" t="str">
        <f>Ingreso!G3</f>
        <v>Código:</v>
      </c>
      <c r="J3" s="287" t="str">
        <v>IR-FO-16</v>
      </c>
      <c r="K3" s="1"/>
      <c r="L3" s="1"/>
      <c r="M3" s="1"/>
      <c r="N3" s="1"/>
      <c r="O3" s="1"/>
      <c r="P3" s="1"/>
      <c r="Q3" s="1"/>
      <c r="R3" s="1"/>
      <c r="S3" s="1"/>
      <c r="T3" s="1"/>
      <c r="U3" s="1"/>
      <c r="V3" s="1"/>
      <c r="W3" s="1"/>
      <c r="X3" s="1"/>
      <c r="Y3" s="1"/>
      <c r="Z3" s="1"/>
    </row>
    <row r="4" spans="1:26" customFormat="1" ht="9.75" customHeight="1" thickBot="1" x14ac:dyDescent="0.3">
      <c r="A4" s="1"/>
      <c r="B4" s="1"/>
      <c r="C4" s="1"/>
      <c r="D4" s="1"/>
      <c r="E4" s="1"/>
      <c r="F4" s="1"/>
      <c r="G4" s="1"/>
      <c r="H4" s="1"/>
      <c r="I4" s="1"/>
      <c r="J4" s="1"/>
      <c r="K4" s="1"/>
      <c r="L4" s="1"/>
      <c r="M4" s="1"/>
      <c r="N4" s="1"/>
      <c r="O4" s="1"/>
      <c r="P4" s="1"/>
      <c r="Q4" s="1"/>
      <c r="R4" s="1"/>
      <c r="S4" s="1"/>
      <c r="T4" s="1"/>
      <c r="U4" s="1"/>
      <c r="V4" s="1"/>
      <c r="W4" s="1"/>
      <c r="X4" s="1"/>
      <c r="Y4" s="1"/>
      <c r="Z4" s="1"/>
    </row>
    <row r="5" spans="1:26" customFormat="1" x14ac:dyDescent="0.25">
      <c r="A5" s="1"/>
      <c r="B5" s="451" t="s">
        <v>138</v>
      </c>
      <c r="C5" s="452"/>
      <c r="D5" s="452"/>
      <c r="E5" s="452"/>
      <c r="F5" s="452"/>
      <c r="G5" s="452"/>
      <c r="H5" s="452"/>
      <c r="I5" s="452"/>
      <c r="J5" s="453"/>
      <c r="K5" s="1"/>
      <c r="L5" s="1"/>
      <c r="M5" s="1"/>
      <c r="N5" s="1"/>
      <c r="O5" s="1"/>
      <c r="P5" s="1"/>
      <c r="Q5" s="1"/>
      <c r="R5" s="1"/>
      <c r="S5" s="1"/>
      <c r="T5" s="1"/>
      <c r="U5" s="1"/>
      <c r="V5" s="1"/>
      <c r="W5" s="1"/>
      <c r="X5" s="1"/>
      <c r="Y5" s="1"/>
      <c r="Z5" s="1"/>
    </row>
    <row r="6" spans="1:26" customFormat="1" x14ac:dyDescent="0.25">
      <c r="A6" s="1"/>
      <c r="B6" s="454"/>
      <c r="C6" s="455"/>
      <c r="D6" s="455"/>
      <c r="E6" s="455"/>
      <c r="F6" s="455"/>
      <c r="G6" s="455"/>
      <c r="H6" s="455"/>
      <c r="I6" s="455"/>
      <c r="J6" s="456"/>
      <c r="K6" s="1"/>
      <c r="L6" s="1"/>
      <c r="M6" s="1"/>
      <c r="N6" s="1"/>
      <c r="O6" s="1"/>
      <c r="P6" s="1"/>
      <c r="Q6" s="1"/>
      <c r="R6" s="1"/>
      <c r="S6" s="1"/>
      <c r="T6" s="1"/>
      <c r="U6" s="1"/>
      <c r="V6" s="1"/>
      <c r="W6" s="1"/>
      <c r="X6" s="1"/>
      <c r="Y6" s="1"/>
      <c r="Z6" s="1"/>
    </row>
    <row r="7" spans="1:26" customFormat="1" ht="15.75" thickBot="1" x14ac:dyDescent="0.3">
      <c r="A7" s="1"/>
      <c r="B7" s="457"/>
      <c r="C7" s="458"/>
      <c r="D7" s="458"/>
      <c r="E7" s="458"/>
      <c r="F7" s="458"/>
      <c r="G7" s="458"/>
      <c r="H7" s="458"/>
      <c r="I7" s="458"/>
      <c r="J7" s="459"/>
      <c r="K7" s="1"/>
      <c r="L7" s="1"/>
      <c r="M7" s="1"/>
      <c r="N7" s="1"/>
      <c r="O7" s="1"/>
      <c r="P7" s="1"/>
      <c r="Q7" s="1"/>
      <c r="R7" s="1"/>
      <c r="S7" s="1"/>
      <c r="T7" s="1"/>
      <c r="U7" s="1"/>
      <c r="V7" s="1"/>
      <c r="W7" s="1"/>
      <c r="X7" s="1"/>
      <c r="Y7" s="1"/>
      <c r="Z7" s="1"/>
    </row>
    <row r="8" spans="1:26" customFormat="1" ht="9.75" customHeight="1" thickBot="1" x14ac:dyDescent="0.3">
      <c r="A8" s="1"/>
      <c r="B8" s="116"/>
      <c r="C8" s="116"/>
      <c r="D8" s="116"/>
      <c r="E8" s="116"/>
      <c r="F8" s="116"/>
      <c r="G8" s="116"/>
      <c r="H8" s="116"/>
      <c r="I8" s="116"/>
      <c r="J8" s="116"/>
      <c r="K8" s="1"/>
      <c r="L8" s="1"/>
      <c r="M8" s="1"/>
      <c r="N8" s="1"/>
      <c r="O8" s="1"/>
      <c r="P8" s="1"/>
      <c r="Q8" s="1"/>
      <c r="R8" s="1"/>
      <c r="S8" s="1"/>
      <c r="T8" s="1"/>
      <c r="U8" s="1"/>
      <c r="V8" s="1"/>
      <c r="W8" s="1"/>
      <c r="X8" s="1"/>
      <c r="Y8" s="1"/>
      <c r="Z8" s="1"/>
    </row>
    <row r="9" spans="1:26" customFormat="1" ht="129.94999999999999" customHeight="1" thickBot="1" x14ac:dyDescent="0.3">
      <c r="A9" s="1"/>
      <c r="B9" s="203" t="s">
        <v>102</v>
      </c>
      <c r="C9" s="204" t="s">
        <v>103</v>
      </c>
      <c r="D9" s="205" t="s">
        <v>54</v>
      </c>
      <c r="E9" s="205" t="s">
        <v>55</v>
      </c>
      <c r="F9" s="205" t="s">
        <v>139</v>
      </c>
      <c r="G9" s="205" t="s">
        <v>71</v>
      </c>
      <c r="H9" s="205" t="s">
        <v>69</v>
      </c>
      <c r="I9" s="206" t="s">
        <v>131</v>
      </c>
      <c r="J9" s="207" t="s">
        <v>100</v>
      </c>
      <c r="K9" s="1"/>
      <c r="L9" s="1"/>
      <c r="M9" s="1"/>
      <c r="N9" s="1"/>
      <c r="O9" s="1"/>
      <c r="P9" s="1"/>
      <c r="Q9" s="1"/>
      <c r="R9" s="1"/>
      <c r="S9" s="1"/>
      <c r="T9" s="1"/>
      <c r="U9" s="1"/>
      <c r="V9" s="1"/>
      <c r="W9" s="1"/>
      <c r="X9" s="1"/>
      <c r="Y9" s="1"/>
      <c r="Z9" s="1"/>
    </row>
    <row r="10" spans="1:26" ht="33" customHeight="1" x14ac:dyDescent="0.25">
      <c r="A10" s="18"/>
      <c r="B10" s="183" t="s">
        <v>140</v>
      </c>
      <c r="C10" s="466" t="s">
        <v>111</v>
      </c>
      <c r="D10" s="208">
        <f>'Plásticos Recolección'!D10</f>
        <v>0</v>
      </c>
      <c r="E10" s="209">
        <f>'Plásticos Recolección'!E10</f>
        <v>0</v>
      </c>
      <c r="F10" s="185">
        <f>D10+E10</f>
        <v>0</v>
      </c>
      <c r="G10" s="173"/>
      <c r="H10" s="437">
        <f>HLOOKUP(Ingreso!F8,Datos!F41:K45,2,FALSE)</f>
        <v>0.2</v>
      </c>
      <c r="I10" s="468">
        <f>F12*H$10</f>
        <v>0</v>
      </c>
      <c r="J10" s="437" t="e">
        <f>(G12/F12)</f>
        <v>#DIV/0!</v>
      </c>
      <c r="K10" s="18"/>
      <c r="L10" s="18"/>
      <c r="M10" s="18"/>
      <c r="N10" s="18"/>
      <c r="O10" s="18"/>
      <c r="P10" s="18"/>
      <c r="Q10" s="18"/>
      <c r="R10" s="18"/>
      <c r="S10" s="18"/>
      <c r="T10" s="18"/>
      <c r="U10" s="18"/>
      <c r="V10" s="18"/>
      <c r="W10" s="18"/>
      <c r="X10" s="18"/>
      <c r="Y10" s="18"/>
      <c r="Z10" s="18"/>
    </row>
    <row r="11" spans="1:26" ht="32.25" customHeight="1" thickBot="1" x14ac:dyDescent="0.3">
      <c r="A11" s="18"/>
      <c r="B11" s="184" t="s">
        <v>114</v>
      </c>
      <c r="C11" s="467"/>
      <c r="D11" s="174"/>
      <c r="E11" s="175"/>
      <c r="F11" s="111">
        <f>D11+E11</f>
        <v>0</v>
      </c>
      <c r="G11" s="89"/>
      <c r="H11" s="439"/>
      <c r="I11" s="469"/>
      <c r="J11" s="439"/>
      <c r="K11" s="18"/>
      <c r="L11" s="18"/>
      <c r="M11" s="18"/>
      <c r="N11" s="18"/>
      <c r="O11" s="18"/>
      <c r="P11" s="18"/>
      <c r="Q11" s="18"/>
      <c r="R11" s="18"/>
      <c r="S11" s="18"/>
      <c r="T11" s="18"/>
      <c r="U11" s="18"/>
      <c r="V11" s="18"/>
      <c r="W11" s="18"/>
      <c r="X11" s="18"/>
      <c r="Y11" s="18"/>
      <c r="Z11" s="18"/>
    </row>
    <row r="12" spans="1:26" ht="9.75" customHeight="1" thickBot="1" x14ac:dyDescent="0.3">
      <c r="A12" s="18"/>
      <c r="B12" s="176"/>
      <c r="C12" s="177"/>
      <c r="D12" s="178"/>
      <c r="E12" s="178"/>
      <c r="F12" s="178">
        <f>F10+F11</f>
        <v>0</v>
      </c>
      <c r="G12" s="178">
        <f>G10+G11</f>
        <v>0</v>
      </c>
      <c r="H12" s="179"/>
      <c r="I12" s="180"/>
      <c r="J12" s="179"/>
      <c r="K12" s="18"/>
      <c r="L12" s="18"/>
      <c r="M12" s="18"/>
      <c r="N12" s="18"/>
      <c r="O12" s="18"/>
      <c r="P12" s="18"/>
      <c r="Q12" s="18"/>
      <c r="R12" s="18"/>
      <c r="S12" s="18"/>
      <c r="T12" s="18"/>
      <c r="U12" s="18"/>
      <c r="V12" s="18"/>
      <c r="W12" s="18"/>
      <c r="X12" s="18"/>
      <c r="Y12" s="18"/>
      <c r="Z12" s="18"/>
    </row>
    <row r="13" spans="1:26" customFormat="1" ht="129.94999999999999" customHeight="1" thickBot="1" x14ac:dyDescent="0.3">
      <c r="A13" s="1"/>
      <c r="B13" s="211" t="s">
        <v>102</v>
      </c>
      <c r="C13" s="204" t="s">
        <v>103</v>
      </c>
      <c r="D13" s="205" t="s">
        <v>54</v>
      </c>
      <c r="E13" s="205" t="s">
        <v>55</v>
      </c>
      <c r="F13" s="205" t="s">
        <v>141</v>
      </c>
      <c r="G13" s="205" t="s">
        <v>71</v>
      </c>
      <c r="H13" s="205" t="s">
        <v>70</v>
      </c>
      <c r="I13" s="206" t="s">
        <v>131</v>
      </c>
      <c r="J13" s="207" t="s">
        <v>128</v>
      </c>
      <c r="K13" s="1"/>
      <c r="L13" s="1"/>
      <c r="M13" s="1"/>
      <c r="N13" s="1"/>
      <c r="O13" s="1"/>
      <c r="P13" s="1"/>
      <c r="Q13" s="1"/>
      <c r="R13" s="1"/>
      <c r="S13" s="1"/>
      <c r="T13" s="1"/>
      <c r="U13" s="1"/>
      <c r="V13" s="1"/>
      <c r="W13" s="1"/>
      <c r="X13" s="1"/>
      <c r="Y13" s="1"/>
      <c r="Z13" s="1"/>
    </row>
    <row r="14" spans="1:26" customFormat="1" ht="63.95" customHeight="1" thickBot="1" x14ac:dyDescent="0.3">
      <c r="A14" s="1"/>
      <c r="B14" s="186" t="s">
        <v>144</v>
      </c>
      <c r="C14" s="187" t="s">
        <v>109</v>
      </c>
      <c r="D14" s="212">
        <f>'Plásticos Aprovechamiento'!D11</f>
        <v>0</v>
      </c>
      <c r="E14" s="212">
        <f>'Plásticos Recolección'!E11</f>
        <v>0</v>
      </c>
      <c r="F14" s="212">
        <f>D14+E14</f>
        <v>0</v>
      </c>
      <c r="G14" s="117"/>
      <c r="H14" s="213">
        <f>H10</f>
        <v>0.2</v>
      </c>
      <c r="I14" s="214">
        <f>F14*H14</f>
        <v>0</v>
      </c>
      <c r="J14" s="213" t="e">
        <f>(G14/F14)</f>
        <v>#DIV/0!</v>
      </c>
      <c r="K14" s="1"/>
      <c r="L14" s="1"/>
      <c r="M14" s="1"/>
      <c r="N14" s="1"/>
      <c r="O14" s="1"/>
      <c r="P14" s="1"/>
      <c r="Q14" s="1"/>
      <c r="R14" s="1"/>
      <c r="S14" s="1"/>
      <c r="T14" s="1"/>
      <c r="U14" s="1"/>
      <c r="V14" s="1"/>
      <c r="W14" s="1"/>
      <c r="X14" s="1"/>
      <c r="Y14" s="1"/>
      <c r="Z14" s="1"/>
    </row>
    <row r="15" spans="1:26" ht="9.75" customHeight="1" thickBot="1" x14ac:dyDescent="0.3">
      <c r="A15" s="18"/>
      <c r="B15" s="473"/>
      <c r="C15" s="473"/>
      <c r="D15" s="473"/>
      <c r="E15" s="473"/>
      <c r="F15" s="473"/>
      <c r="G15" s="473"/>
      <c r="H15" s="473"/>
      <c r="I15" s="473"/>
      <c r="J15" s="473"/>
      <c r="K15" s="18"/>
      <c r="L15" s="18"/>
      <c r="M15" s="18"/>
      <c r="N15" s="18"/>
      <c r="O15" s="18"/>
      <c r="P15" s="18"/>
      <c r="Q15" s="18"/>
      <c r="R15" s="18"/>
      <c r="S15" s="18"/>
      <c r="T15" s="18"/>
      <c r="U15" s="18"/>
      <c r="V15" s="18"/>
      <c r="W15" s="18"/>
      <c r="X15" s="18"/>
      <c r="Y15" s="18"/>
      <c r="Z15" s="18"/>
    </row>
    <row r="16" spans="1:26" customFormat="1" ht="129.94999999999999" customHeight="1" thickBot="1" x14ac:dyDescent="0.3">
      <c r="A16" s="1"/>
      <c r="B16" s="215" t="s">
        <v>102</v>
      </c>
      <c r="C16" s="216" t="s">
        <v>103</v>
      </c>
      <c r="D16" s="205" t="s">
        <v>54</v>
      </c>
      <c r="E16" s="205" t="s">
        <v>55</v>
      </c>
      <c r="F16" s="205" t="s">
        <v>142</v>
      </c>
      <c r="G16" s="205" t="s">
        <v>71</v>
      </c>
      <c r="H16" s="205" t="s">
        <v>72</v>
      </c>
      <c r="I16" s="206" t="s">
        <v>132</v>
      </c>
      <c r="J16" s="207" t="s">
        <v>143</v>
      </c>
      <c r="K16" s="1"/>
      <c r="L16" s="1"/>
      <c r="M16" s="1"/>
      <c r="N16" s="1"/>
      <c r="O16" s="1"/>
      <c r="P16" s="1"/>
      <c r="Q16" s="1"/>
      <c r="R16" s="1"/>
      <c r="S16" s="1"/>
      <c r="T16" s="1"/>
      <c r="U16" s="1"/>
      <c r="V16" s="1"/>
      <c r="W16" s="1"/>
      <c r="X16" s="1"/>
      <c r="Y16" s="1"/>
      <c r="Z16" s="1"/>
    </row>
    <row r="17" spans="1:26" ht="15.75" customHeight="1" x14ac:dyDescent="0.25">
      <c r="A17" s="18"/>
      <c r="B17" s="470" t="s">
        <v>145</v>
      </c>
      <c r="C17" s="217" t="s">
        <v>110</v>
      </c>
      <c r="D17" s="77"/>
      <c r="E17" s="80"/>
      <c r="F17" s="188">
        <f>D17+E17</f>
        <v>0</v>
      </c>
      <c r="G17" s="82"/>
      <c r="H17" s="437">
        <f>HLOOKUP(Ingreso!F8,Datos!F48:K50,2,FALSE)</f>
        <v>0.06</v>
      </c>
      <c r="I17" s="460">
        <f>F23*H$17</f>
        <v>0</v>
      </c>
      <c r="J17" s="437" t="e">
        <f>(G23/F23)</f>
        <v>#DIV/0!</v>
      </c>
      <c r="K17" s="474"/>
      <c r="L17" s="18"/>
      <c r="M17" s="18"/>
      <c r="N17" s="18"/>
      <c r="O17" s="18"/>
      <c r="P17" s="18"/>
      <c r="Q17" s="18"/>
      <c r="R17" s="18"/>
      <c r="S17" s="18"/>
      <c r="T17" s="18"/>
      <c r="U17" s="18"/>
      <c r="V17" s="18"/>
      <c r="W17" s="18"/>
      <c r="X17" s="18"/>
      <c r="Y17" s="18"/>
      <c r="Z17" s="18"/>
    </row>
    <row r="18" spans="1:26" ht="15" customHeight="1" thickBot="1" x14ac:dyDescent="0.3">
      <c r="A18" s="18"/>
      <c r="B18" s="471"/>
      <c r="C18" s="218" t="s">
        <v>108</v>
      </c>
      <c r="D18" s="78"/>
      <c r="E18" s="81"/>
      <c r="F18" s="189">
        <f>D18+E18</f>
        <v>0</v>
      </c>
      <c r="G18" s="83"/>
      <c r="H18" s="438"/>
      <c r="I18" s="461"/>
      <c r="J18" s="438"/>
      <c r="K18" s="474"/>
      <c r="L18" s="18"/>
      <c r="M18" s="18"/>
      <c r="N18" s="18"/>
      <c r="O18" s="18"/>
      <c r="P18" s="18"/>
      <c r="Q18" s="18"/>
      <c r="R18" s="18"/>
      <c r="S18" s="18"/>
      <c r="T18" s="18"/>
      <c r="U18" s="18"/>
      <c r="V18" s="18"/>
      <c r="W18" s="18"/>
      <c r="X18" s="18"/>
      <c r="Y18" s="18"/>
      <c r="Z18" s="18"/>
    </row>
    <row r="19" spans="1:26" ht="15" customHeight="1" x14ac:dyDescent="0.25">
      <c r="A19" s="18"/>
      <c r="B19" s="471"/>
      <c r="C19" s="219" t="s">
        <v>146</v>
      </c>
      <c r="D19" s="78"/>
      <c r="E19" s="81"/>
      <c r="F19" s="189">
        <f>D19+E19</f>
        <v>0</v>
      </c>
      <c r="G19" s="82"/>
      <c r="H19" s="438"/>
      <c r="I19" s="461"/>
      <c r="J19" s="438"/>
      <c r="K19" s="474"/>
      <c r="L19" s="18"/>
      <c r="M19" s="18"/>
      <c r="N19" s="18"/>
      <c r="O19" s="18"/>
      <c r="P19" s="18"/>
      <c r="Q19" s="18"/>
      <c r="R19" s="18"/>
      <c r="S19" s="18"/>
      <c r="T19" s="18"/>
      <c r="U19" s="18"/>
      <c r="V19" s="18"/>
      <c r="W19" s="18"/>
      <c r="X19" s="18"/>
      <c r="Y19" s="18"/>
      <c r="Z19" s="18"/>
    </row>
    <row r="20" spans="1:26" ht="15.75" customHeight="1" x14ac:dyDescent="0.25">
      <c r="A20" s="18"/>
      <c r="B20" s="471"/>
      <c r="C20" s="218" t="s">
        <v>10</v>
      </c>
      <c r="D20" s="78"/>
      <c r="E20" s="81"/>
      <c r="F20" s="189">
        <f>D20+E20</f>
        <v>0</v>
      </c>
      <c r="G20" s="83"/>
      <c r="H20" s="438"/>
      <c r="I20" s="461"/>
      <c r="J20" s="438"/>
      <c r="K20" s="474"/>
      <c r="L20" s="18"/>
      <c r="M20" s="18"/>
      <c r="N20" s="18"/>
      <c r="O20" s="18"/>
      <c r="P20" s="18"/>
      <c r="Q20" s="18"/>
      <c r="R20" s="18"/>
      <c r="S20" s="18"/>
      <c r="T20" s="18"/>
      <c r="U20" s="18"/>
      <c r="V20" s="18"/>
      <c r="W20" s="18"/>
      <c r="X20" s="18"/>
      <c r="Y20" s="18"/>
      <c r="Z20" s="18"/>
    </row>
    <row r="21" spans="1:26" ht="15.75" customHeight="1" x14ac:dyDescent="0.25">
      <c r="A21" s="18"/>
      <c r="B21" s="471"/>
      <c r="C21" s="218" t="s">
        <v>107</v>
      </c>
      <c r="D21" s="78"/>
      <c r="E21" s="81"/>
      <c r="F21" s="189">
        <f t="shared" ref="F21:F22" si="0">D21+E21</f>
        <v>0</v>
      </c>
      <c r="G21" s="83"/>
      <c r="H21" s="438"/>
      <c r="I21" s="461"/>
      <c r="J21" s="438"/>
      <c r="K21" s="474"/>
      <c r="L21" s="18"/>
      <c r="M21" s="18"/>
      <c r="N21" s="18"/>
      <c r="O21" s="18"/>
      <c r="P21" s="18"/>
      <c r="Q21" s="18"/>
      <c r="R21" s="18"/>
      <c r="S21" s="18"/>
      <c r="T21" s="18"/>
      <c r="U21" s="18"/>
      <c r="V21" s="18"/>
      <c r="W21" s="18"/>
      <c r="X21" s="18"/>
      <c r="Y21" s="18"/>
      <c r="Z21" s="18"/>
    </row>
    <row r="22" spans="1:26" ht="19.5" customHeight="1" thickBot="1" x14ac:dyDescent="0.3">
      <c r="A22" s="18"/>
      <c r="B22" s="472"/>
      <c r="C22" s="220" t="s">
        <v>13</v>
      </c>
      <c r="D22" s="79"/>
      <c r="E22" s="86"/>
      <c r="F22" s="190">
        <f t="shared" si="0"/>
        <v>0</v>
      </c>
      <c r="G22" s="87"/>
      <c r="H22" s="439"/>
      <c r="I22" s="462"/>
      <c r="J22" s="439"/>
      <c r="K22" s="474"/>
      <c r="L22" s="18"/>
      <c r="M22" s="18"/>
      <c r="N22" s="18"/>
      <c r="O22" s="18"/>
      <c r="P22" s="18"/>
      <c r="Q22" s="18"/>
      <c r="R22" s="18"/>
      <c r="S22" s="18"/>
      <c r="T22" s="18"/>
      <c r="U22" s="18"/>
      <c r="V22" s="18"/>
      <c r="W22" s="18"/>
      <c r="X22" s="18"/>
      <c r="Y22" s="18"/>
      <c r="Z22" s="18"/>
    </row>
    <row r="23" spans="1:26" ht="9.75" customHeight="1" thickBot="1" x14ac:dyDescent="0.3">
      <c r="A23" s="18"/>
      <c r="B23" s="25"/>
      <c r="C23" s="25"/>
      <c r="D23" s="25"/>
      <c r="E23" s="25"/>
      <c r="F23" s="181">
        <f>SUM(F17:F22)</f>
        <v>0</v>
      </c>
      <c r="G23" s="181">
        <f>SUM(G17:G22)</f>
        <v>0</v>
      </c>
      <c r="H23" s="24"/>
      <c r="I23" s="24"/>
      <c r="J23" s="25"/>
      <c r="K23" s="18"/>
      <c r="L23" s="18"/>
      <c r="M23" s="18"/>
      <c r="N23" s="18"/>
      <c r="O23" s="18"/>
      <c r="P23" s="18"/>
      <c r="Q23" s="18"/>
      <c r="R23" s="18"/>
      <c r="S23" s="18"/>
      <c r="T23" s="18"/>
      <c r="U23" s="18"/>
      <c r="V23" s="18"/>
      <c r="W23" s="18"/>
      <c r="X23" s="18"/>
      <c r="Y23" s="18"/>
      <c r="Z23" s="18"/>
    </row>
    <row r="24" spans="1:26" customFormat="1" ht="129.94999999999999" customHeight="1" thickBot="1" x14ac:dyDescent="0.3">
      <c r="A24" s="1"/>
      <c r="B24" s="215" t="s">
        <v>102</v>
      </c>
      <c r="C24" s="216" t="s">
        <v>103</v>
      </c>
      <c r="D24" s="205" t="s">
        <v>54</v>
      </c>
      <c r="E24" s="205" t="s">
        <v>55</v>
      </c>
      <c r="F24" s="205" t="s">
        <v>73</v>
      </c>
      <c r="G24" s="205" t="s">
        <v>74</v>
      </c>
      <c r="H24" s="205" t="s">
        <v>72</v>
      </c>
      <c r="I24" s="206" t="s">
        <v>68</v>
      </c>
      <c r="J24" s="207" t="s">
        <v>101</v>
      </c>
      <c r="K24" s="1"/>
      <c r="L24" s="1"/>
      <c r="M24" s="1"/>
      <c r="N24" s="1"/>
      <c r="O24" s="1"/>
      <c r="P24" s="1"/>
      <c r="Q24" s="1"/>
      <c r="R24" s="1"/>
      <c r="S24" s="1"/>
      <c r="T24" s="1"/>
      <c r="U24" s="1"/>
      <c r="V24" s="1"/>
      <c r="W24" s="1"/>
      <c r="X24" s="1"/>
      <c r="Y24" s="1"/>
      <c r="Z24" s="1"/>
    </row>
    <row r="25" spans="1:26" ht="15.75" customHeight="1" thickBot="1" x14ac:dyDescent="0.3">
      <c r="A25" s="18"/>
      <c r="B25" s="470" t="s">
        <v>147</v>
      </c>
      <c r="C25" s="191" t="s">
        <v>111</v>
      </c>
      <c r="D25" s="194">
        <f>'Plásticos Recolección'!D14</f>
        <v>0</v>
      </c>
      <c r="E25" s="196">
        <f>'Plásticos Recolección'!E14</f>
        <v>0</v>
      </c>
      <c r="F25" s="188">
        <f t="shared" ref="F25:F31" si="1">D25+E25</f>
        <v>0</v>
      </c>
      <c r="G25" s="82"/>
      <c r="H25" s="437">
        <f>HLOOKUP(Ingreso!F8,Datos!F46:K47,2,FALSE)</f>
        <v>0.5</v>
      </c>
      <c r="I25" s="460">
        <f>F32*H$25</f>
        <v>0</v>
      </c>
      <c r="J25" s="437" t="e">
        <f>(G32/F32)</f>
        <v>#DIV/0!</v>
      </c>
      <c r="K25" s="18"/>
      <c r="L25" s="18"/>
      <c r="M25" s="18"/>
      <c r="N25" s="18"/>
      <c r="O25" s="18"/>
      <c r="P25" s="18"/>
      <c r="Q25" s="18"/>
      <c r="R25" s="18"/>
      <c r="S25" s="18"/>
      <c r="T25" s="18"/>
      <c r="U25" s="18"/>
      <c r="V25" s="18"/>
      <c r="W25" s="18"/>
      <c r="X25" s="18"/>
      <c r="Y25" s="18"/>
      <c r="Z25" s="18"/>
    </row>
    <row r="26" spans="1:26" ht="15.75" customHeight="1" thickBot="1" x14ac:dyDescent="0.3">
      <c r="A26" s="18"/>
      <c r="B26" s="471"/>
      <c r="C26" s="192" t="s">
        <v>112</v>
      </c>
      <c r="D26" s="194">
        <f>'Plásticos Recolección'!D15</f>
        <v>0</v>
      </c>
      <c r="E26" s="196">
        <f>'Plásticos Recolección'!E15</f>
        <v>0</v>
      </c>
      <c r="F26" s="189">
        <f t="shared" si="1"/>
        <v>0</v>
      </c>
      <c r="G26" s="84"/>
      <c r="H26" s="438"/>
      <c r="I26" s="461"/>
      <c r="J26" s="438"/>
      <c r="K26" s="18"/>
      <c r="L26" s="18"/>
      <c r="M26" s="18"/>
      <c r="N26" s="18"/>
      <c r="O26" s="18"/>
      <c r="P26" s="18"/>
      <c r="Q26" s="18"/>
      <c r="R26" s="18"/>
      <c r="S26" s="18"/>
      <c r="T26" s="18"/>
      <c r="U26" s="18"/>
      <c r="V26" s="18"/>
      <c r="W26" s="18"/>
      <c r="X26" s="18"/>
      <c r="Y26" s="18"/>
      <c r="Z26" s="18"/>
    </row>
    <row r="27" spans="1:26" ht="15.75" customHeight="1" thickBot="1" x14ac:dyDescent="0.3">
      <c r="A27" s="18"/>
      <c r="B27" s="471"/>
      <c r="C27" s="192" t="s">
        <v>110</v>
      </c>
      <c r="D27" s="194">
        <f>'Plásticos Recolección'!D16</f>
        <v>0</v>
      </c>
      <c r="E27" s="196">
        <f>'Plásticos Recolección'!E16</f>
        <v>0</v>
      </c>
      <c r="F27" s="189">
        <f t="shared" si="1"/>
        <v>0</v>
      </c>
      <c r="G27" s="84"/>
      <c r="H27" s="438"/>
      <c r="I27" s="461"/>
      <c r="J27" s="438"/>
      <c r="K27" s="18"/>
      <c r="L27" s="18"/>
      <c r="M27" s="18"/>
      <c r="N27" s="18"/>
      <c r="O27" s="18"/>
      <c r="P27" s="18"/>
      <c r="Q27" s="18"/>
      <c r="R27" s="18"/>
      <c r="S27" s="18"/>
      <c r="T27" s="18"/>
      <c r="U27" s="18"/>
      <c r="V27" s="18"/>
      <c r="W27" s="18"/>
      <c r="X27" s="18"/>
      <c r="Y27" s="18"/>
      <c r="Z27" s="18"/>
    </row>
    <row r="28" spans="1:26" ht="15.75" customHeight="1" thickBot="1" x14ac:dyDescent="0.3">
      <c r="A28" s="18"/>
      <c r="B28" s="471"/>
      <c r="C28" s="192" t="s">
        <v>108</v>
      </c>
      <c r="D28" s="194">
        <f>'Plásticos Recolección'!D17</f>
        <v>0</v>
      </c>
      <c r="E28" s="196">
        <f>'Plásticos Recolección'!E17</f>
        <v>0</v>
      </c>
      <c r="F28" s="189">
        <f t="shared" si="1"/>
        <v>0</v>
      </c>
      <c r="G28" s="84"/>
      <c r="H28" s="438"/>
      <c r="I28" s="461"/>
      <c r="J28" s="438"/>
      <c r="K28" s="18"/>
      <c r="L28" s="18"/>
      <c r="M28" s="18"/>
      <c r="N28" s="18"/>
      <c r="O28" s="18"/>
      <c r="P28" s="18"/>
      <c r="Q28" s="18"/>
      <c r="R28" s="18"/>
      <c r="S28" s="18"/>
      <c r="T28" s="18"/>
      <c r="U28" s="18"/>
      <c r="V28" s="18"/>
      <c r="W28" s="18"/>
      <c r="X28" s="18"/>
      <c r="Y28" s="18"/>
      <c r="Z28" s="18"/>
    </row>
    <row r="29" spans="1:26" ht="15.75" customHeight="1" thickBot="1" x14ac:dyDescent="0.3">
      <c r="A29" s="18"/>
      <c r="B29" s="471"/>
      <c r="C29" s="192" t="s">
        <v>10</v>
      </c>
      <c r="D29" s="194">
        <f>'Plásticos Recolección'!D18</f>
        <v>0</v>
      </c>
      <c r="E29" s="196">
        <f>'Plásticos Recolección'!E18</f>
        <v>0</v>
      </c>
      <c r="F29" s="189">
        <f t="shared" si="1"/>
        <v>0</v>
      </c>
      <c r="G29" s="84"/>
      <c r="H29" s="438"/>
      <c r="I29" s="461"/>
      <c r="J29" s="438"/>
      <c r="K29" s="18"/>
      <c r="L29" s="18"/>
      <c r="M29" s="18"/>
      <c r="N29" s="18"/>
      <c r="O29" s="18"/>
      <c r="P29" s="18"/>
      <c r="Q29" s="18"/>
      <c r="R29" s="18"/>
      <c r="S29" s="18"/>
      <c r="T29" s="18"/>
      <c r="U29" s="18"/>
      <c r="V29" s="18"/>
      <c r="W29" s="18"/>
      <c r="X29" s="18"/>
      <c r="Y29" s="18"/>
      <c r="Z29" s="18"/>
    </row>
    <row r="30" spans="1:26" ht="15.75" customHeight="1" thickBot="1" x14ac:dyDescent="0.3">
      <c r="A30" s="18"/>
      <c r="B30" s="471"/>
      <c r="C30" s="192" t="s">
        <v>107</v>
      </c>
      <c r="D30" s="194">
        <f>'Plásticos Recolección'!D19</f>
        <v>0</v>
      </c>
      <c r="E30" s="196">
        <f>'Plásticos Recolección'!E19</f>
        <v>0</v>
      </c>
      <c r="F30" s="189">
        <f t="shared" si="1"/>
        <v>0</v>
      </c>
      <c r="G30" s="84"/>
      <c r="H30" s="438"/>
      <c r="I30" s="461"/>
      <c r="J30" s="438"/>
      <c r="K30" s="18"/>
      <c r="L30" s="18"/>
      <c r="M30" s="18"/>
      <c r="N30" s="18"/>
      <c r="O30" s="18"/>
      <c r="P30" s="18"/>
      <c r="Q30" s="18"/>
      <c r="R30" s="18"/>
      <c r="S30" s="18"/>
      <c r="T30" s="18"/>
      <c r="U30" s="18"/>
      <c r="V30" s="18"/>
      <c r="W30" s="18"/>
      <c r="X30" s="18"/>
      <c r="Y30" s="18"/>
      <c r="Z30" s="18"/>
    </row>
    <row r="31" spans="1:26" ht="16.5" customHeight="1" thickBot="1" x14ac:dyDescent="0.3">
      <c r="A31" s="18"/>
      <c r="B31" s="472"/>
      <c r="C31" s="193" t="s">
        <v>13</v>
      </c>
      <c r="D31" s="195">
        <f>'Plásticos Recolección'!D20</f>
        <v>0</v>
      </c>
      <c r="E31" s="197">
        <f>'Plásticos Recolección'!E20</f>
        <v>0</v>
      </c>
      <c r="F31" s="190">
        <f t="shared" si="1"/>
        <v>0</v>
      </c>
      <c r="G31" s="85"/>
      <c r="H31" s="439"/>
      <c r="I31" s="462"/>
      <c r="J31" s="439"/>
      <c r="K31" s="18"/>
      <c r="L31" s="18"/>
      <c r="M31" s="18"/>
      <c r="N31" s="18"/>
      <c r="O31" s="18"/>
      <c r="P31" s="18"/>
      <c r="Q31" s="18"/>
      <c r="R31" s="18"/>
      <c r="S31" s="18"/>
      <c r="T31" s="18"/>
      <c r="U31" s="18"/>
      <c r="V31" s="18"/>
      <c r="W31" s="18"/>
      <c r="X31" s="18"/>
      <c r="Y31" s="18"/>
      <c r="Z31" s="18"/>
    </row>
    <row r="32" spans="1:26" x14ac:dyDescent="0.25">
      <c r="A32" s="18"/>
      <c r="B32" s="18"/>
      <c r="C32" s="18"/>
      <c r="D32" s="18"/>
      <c r="E32" s="18"/>
      <c r="F32" s="182">
        <f>SUM(F25:F31)</f>
        <v>0</v>
      </c>
      <c r="G32" s="182">
        <f>SUM(G25:G31)</f>
        <v>0</v>
      </c>
      <c r="H32" s="18"/>
      <c r="I32" s="18"/>
      <c r="J32" s="18"/>
      <c r="K32" s="18"/>
      <c r="L32" s="18"/>
      <c r="M32" s="18"/>
      <c r="N32" s="18"/>
      <c r="O32" s="18"/>
      <c r="P32" s="18"/>
      <c r="Q32" s="18"/>
      <c r="R32" s="18"/>
      <c r="S32" s="18"/>
      <c r="T32" s="18"/>
      <c r="U32" s="18"/>
      <c r="V32" s="18"/>
      <c r="W32" s="18"/>
      <c r="X32" s="18"/>
      <c r="Y32" s="18"/>
      <c r="Z32" s="18"/>
    </row>
    <row r="33" spans="1:26" x14ac:dyDescent="0.25">
      <c r="A33" s="18"/>
      <c r="B33" s="18"/>
      <c r="C33" s="18"/>
      <c r="D33" s="18"/>
      <c r="E33" s="18"/>
      <c r="F33" s="18"/>
      <c r="G33" s="18"/>
      <c r="H33" s="18"/>
      <c r="I33" s="107"/>
      <c r="J33" s="107"/>
      <c r="K33" s="18"/>
      <c r="L33" s="18"/>
      <c r="M33" s="18"/>
      <c r="N33" s="18"/>
      <c r="O33" s="18"/>
      <c r="P33" s="18"/>
      <c r="Q33" s="18"/>
      <c r="R33" s="18"/>
      <c r="S33" s="18"/>
      <c r="T33" s="18"/>
      <c r="U33" s="18"/>
      <c r="V33" s="18"/>
      <c r="W33" s="18"/>
      <c r="X33" s="18"/>
      <c r="Y33" s="18"/>
      <c r="Z33" s="18"/>
    </row>
    <row r="34" spans="1:26" x14ac:dyDescent="0.25">
      <c r="A34" s="18"/>
      <c r="B34" s="18"/>
      <c r="C34" s="18"/>
      <c r="D34" s="18"/>
      <c r="E34" s="18"/>
      <c r="F34" s="18"/>
      <c r="G34" s="18"/>
      <c r="H34" s="18"/>
      <c r="I34" s="18"/>
      <c r="J34" s="18"/>
      <c r="K34" s="18"/>
      <c r="L34" s="18"/>
      <c r="M34" s="18"/>
      <c r="N34" s="18"/>
      <c r="O34" s="18"/>
      <c r="P34" s="18"/>
      <c r="Q34" s="18"/>
      <c r="R34" s="18"/>
      <c r="S34" s="18"/>
      <c r="T34" s="18"/>
      <c r="U34" s="18"/>
      <c r="V34" s="18"/>
      <c r="W34" s="18"/>
      <c r="X34" s="18"/>
      <c r="Y34" s="18"/>
      <c r="Z34" s="18"/>
    </row>
    <row r="35" spans="1:26" x14ac:dyDescent="0.25">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row>
    <row r="36" spans="1:26" x14ac:dyDescent="0.25">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row>
    <row r="37" spans="1:26" x14ac:dyDescent="0.25">
      <c r="A37" s="18"/>
      <c r="B37" s="18"/>
      <c r="C37" s="18"/>
      <c r="D37" s="18"/>
      <c r="E37" s="18"/>
      <c r="F37" s="18"/>
      <c r="G37" s="18"/>
      <c r="H37" s="18"/>
      <c r="I37" s="18"/>
      <c r="J37" s="18"/>
      <c r="K37" s="18"/>
      <c r="L37" s="18"/>
      <c r="M37" s="18"/>
      <c r="N37" s="18"/>
      <c r="O37" s="18"/>
      <c r="P37" s="18"/>
      <c r="Q37" s="18"/>
      <c r="R37" s="18"/>
      <c r="S37" s="18"/>
      <c r="T37" s="18"/>
      <c r="U37" s="18"/>
      <c r="V37" s="18"/>
      <c r="W37" s="18"/>
      <c r="X37" s="18"/>
      <c r="Y37" s="18"/>
      <c r="Z37" s="18"/>
    </row>
    <row r="38" spans="1:26" x14ac:dyDescent="0.25">
      <c r="A38" s="18"/>
      <c r="B38" s="18"/>
      <c r="C38" s="18"/>
      <c r="D38" s="18"/>
      <c r="E38" s="18"/>
      <c r="F38" s="18"/>
      <c r="G38" s="18"/>
      <c r="H38" s="18"/>
      <c r="I38" s="18"/>
      <c r="J38" s="18"/>
      <c r="K38" s="18"/>
      <c r="L38" s="18"/>
      <c r="M38" s="18"/>
      <c r="N38" s="18"/>
      <c r="O38" s="18"/>
      <c r="P38" s="18"/>
      <c r="Q38" s="18"/>
      <c r="R38" s="18"/>
      <c r="S38" s="18"/>
      <c r="T38" s="18"/>
      <c r="U38" s="18"/>
      <c r="V38" s="18"/>
      <c r="W38" s="18"/>
      <c r="X38" s="18"/>
      <c r="Y38" s="18"/>
      <c r="Z38" s="18"/>
    </row>
    <row r="39" spans="1:26" x14ac:dyDescent="0.25">
      <c r="A39" s="18"/>
      <c r="B39" s="18"/>
      <c r="C39" s="18"/>
      <c r="D39" s="18"/>
      <c r="E39" s="18"/>
      <c r="F39" s="18"/>
      <c r="G39" s="18"/>
      <c r="H39" s="18"/>
      <c r="I39" s="18"/>
      <c r="J39" s="18"/>
      <c r="K39" s="18"/>
      <c r="L39" s="18"/>
      <c r="M39" s="18"/>
      <c r="N39" s="18"/>
      <c r="O39" s="18"/>
      <c r="P39" s="18"/>
      <c r="Q39" s="18"/>
      <c r="R39" s="18"/>
      <c r="S39" s="18"/>
      <c r="T39" s="18"/>
      <c r="U39" s="18"/>
      <c r="V39" s="18"/>
      <c r="W39" s="18"/>
      <c r="X39" s="18"/>
      <c r="Y39" s="18"/>
      <c r="Z39" s="18"/>
    </row>
    <row r="40" spans="1:26" x14ac:dyDescent="0.25">
      <c r="A40" s="18"/>
      <c r="B40" s="18"/>
      <c r="C40" s="18"/>
      <c r="D40" s="18"/>
      <c r="E40" s="18"/>
      <c r="F40" s="18"/>
      <c r="G40" s="18"/>
      <c r="H40" s="18"/>
      <c r="I40" s="18"/>
      <c r="J40" s="18"/>
      <c r="K40" s="18"/>
      <c r="L40" s="18"/>
      <c r="M40" s="18"/>
      <c r="N40" s="18"/>
      <c r="O40" s="18"/>
      <c r="P40" s="18"/>
      <c r="Q40" s="18"/>
      <c r="R40" s="18"/>
      <c r="S40" s="18"/>
      <c r="T40" s="18"/>
      <c r="U40" s="18"/>
      <c r="V40" s="18"/>
      <c r="W40" s="18"/>
      <c r="X40" s="18"/>
      <c r="Y40" s="18"/>
      <c r="Z40" s="18"/>
    </row>
    <row r="41" spans="1:26" x14ac:dyDescent="0.25">
      <c r="A41" s="18"/>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2" spans="1:26" x14ac:dyDescent="0.25">
      <c r="A42" s="18"/>
      <c r="B42" s="18"/>
      <c r="C42" s="18"/>
      <c r="D42" s="18"/>
      <c r="E42" s="18"/>
      <c r="F42" s="18"/>
      <c r="G42" s="18"/>
      <c r="H42" s="18"/>
      <c r="I42" s="18"/>
      <c r="J42" s="18"/>
      <c r="K42" s="18"/>
      <c r="L42" s="18"/>
      <c r="M42" s="18"/>
      <c r="N42" s="18"/>
      <c r="O42" s="18"/>
      <c r="P42" s="18"/>
      <c r="Q42" s="18"/>
      <c r="R42" s="18"/>
      <c r="S42" s="18"/>
      <c r="T42" s="18"/>
      <c r="U42" s="18"/>
      <c r="V42" s="18"/>
      <c r="W42" s="18"/>
      <c r="X42" s="18"/>
      <c r="Y42" s="18"/>
      <c r="Z42" s="18"/>
    </row>
    <row r="43" spans="1:26" x14ac:dyDescent="0.25">
      <c r="A43" s="18"/>
      <c r="B43" s="18"/>
      <c r="C43" s="18"/>
      <c r="D43" s="18"/>
      <c r="E43" s="18"/>
      <c r="F43" s="18"/>
      <c r="G43" s="18"/>
      <c r="H43" s="18"/>
      <c r="I43" s="18"/>
      <c r="J43" s="18"/>
      <c r="K43" s="18"/>
      <c r="L43" s="18"/>
      <c r="M43" s="18"/>
      <c r="N43" s="18"/>
      <c r="O43" s="18"/>
      <c r="P43" s="18"/>
      <c r="Q43" s="18"/>
      <c r="R43" s="18"/>
      <c r="S43" s="18"/>
      <c r="T43" s="18"/>
      <c r="U43" s="18"/>
      <c r="V43" s="18"/>
      <c r="W43" s="18"/>
      <c r="X43" s="18"/>
      <c r="Y43" s="18"/>
      <c r="Z43" s="18"/>
    </row>
    <row r="44" spans="1:26" x14ac:dyDescent="0.25">
      <c r="A44" s="18"/>
      <c r="B44" s="18"/>
      <c r="C44" s="18"/>
      <c r="D44" s="18"/>
      <c r="E44" s="18"/>
      <c r="F44" s="18"/>
      <c r="G44" s="18"/>
      <c r="H44" s="18"/>
      <c r="I44" s="18"/>
      <c r="J44" s="18"/>
      <c r="K44" s="18"/>
      <c r="L44" s="18"/>
      <c r="M44" s="18"/>
      <c r="N44" s="18"/>
      <c r="O44" s="18"/>
      <c r="P44" s="18"/>
      <c r="Q44" s="18"/>
      <c r="R44" s="18"/>
      <c r="S44" s="18"/>
      <c r="T44" s="18"/>
      <c r="U44" s="18"/>
      <c r="V44" s="18"/>
      <c r="W44" s="18"/>
      <c r="X44" s="18"/>
      <c r="Y44" s="18"/>
      <c r="Z44" s="18"/>
    </row>
    <row r="45" spans="1:26" x14ac:dyDescent="0.25">
      <c r="A45" s="18"/>
      <c r="B45" s="18"/>
      <c r="C45" s="18"/>
      <c r="D45" s="18"/>
      <c r="E45" s="18"/>
      <c r="F45" s="18"/>
      <c r="G45" s="18"/>
      <c r="H45" s="18"/>
      <c r="I45" s="18"/>
      <c r="J45" s="18"/>
      <c r="K45" s="18"/>
      <c r="L45" s="18"/>
      <c r="M45" s="18"/>
      <c r="N45" s="18"/>
      <c r="O45" s="18"/>
      <c r="P45" s="18"/>
      <c r="Q45" s="18"/>
      <c r="R45" s="18"/>
      <c r="S45" s="18"/>
      <c r="T45" s="18"/>
      <c r="U45" s="18"/>
      <c r="V45" s="18"/>
      <c r="W45" s="18"/>
      <c r="X45" s="18"/>
      <c r="Y45" s="18"/>
      <c r="Z45" s="18"/>
    </row>
    <row r="46" spans="1:26" x14ac:dyDescent="0.25">
      <c r="A46" s="18"/>
      <c r="B46" s="18"/>
      <c r="C46" s="18"/>
      <c r="D46" s="18"/>
      <c r="E46" s="18"/>
      <c r="F46" s="18"/>
      <c r="G46" s="18"/>
      <c r="H46" s="18"/>
      <c r="I46" s="18"/>
      <c r="J46" s="18"/>
      <c r="K46" s="18"/>
      <c r="L46" s="18"/>
      <c r="M46" s="18"/>
      <c r="N46" s="18"/>
      <c r="O46" s="18"/>
      <c r="P46" s="18"/>
      <c r="Q46" s="18"/>
      <c r="R46" s="18"/>
      <c r="S46" s="18"/>
      <c r="T46" s="18"/>
      <c r="U46" s="18"/>
      <c r="V46" s="18"/>
      <c r="W46" s="18"/>
      <c r="X46" s="18"/>
      <c r="Y46" s="18"/>
      <c r="Z46" s="18"/>
    </row>
    <row r="47" spans="1:26" x14ac:dyDescent="0.25">
      <c r="A47" s="18"/>
      <c r="B47" s="18"/>
      <c r="C47" s="18"/>
      <c r="D47" s="18"/>
      <c r="E47" s="18"/>
      <c r="F47" s="18"/>
      <c r="G47" s="18"/>
      <c r="H47" s="18"/>
      <c r="I47" s="18"/>
      <c r="J47" s="18"/>
      <c r="K47" s="18"/>
      <c r="L47" s="18"/>
      <c r="M47" s="18"/>
      <c r="N47" s="18"/>
      <c r="O47" s="18"/>
      <c r="P47" s="18"/>
      <c r="Q47" s="18"/>
      <c r="R47" s="18"/>
      <c r="S47" s="18"/>
      <c r="T47" s="18"/>
      <c r="U47" s="18"/>
      <c r="V47" s="18"/>
      <c r="W47" s="18"/>
      <c r="X47" s="18"/>
      <c r="Y47" s="18"/>
      <c r="Z47" s="18"/>
    </row>
    <row r="48" spans="1:26" x14ac:dyDescent="0.25">
      <c r="A48" s="18"/>
      <c r="B48" s="18"/>
      <c r="C48" s="18"/>
      <c r="D48" s="18"/>
      <c r="E48" s="18"/>
      <c r="F48" s="18"/>
      <c r="G48" s="18"/>
      <c r="H48" s="18"/>
      <c r="I48" s="18"/>
      <c r="J48" s="18"/>
      <c r="K48" s="18"/>
      <c r="L48" s="18"/>
      <c r="M48" s="18"/>
      <c r="N48" s="18"/>
      <c r="O48" s="18"/>
      <c r="P48" s="18"/>
      <c r="Q48" s="18"/>
      <c r="R48" s="18"/>
      <c r="S48" s="18"/>
      <c r="T48" s="18"/>
      <c r="U48" s="18"/>
      <c r="V48" s="18"/>
      <c r="W48" s="18"/>
      <c r="X48" s="18"/>
      <c r="Y48" s="18"/>
      <c r="Z48" s="18"/>
    </row>
    <row r="49" spans="1:26" x14ac:dyDescent="0.25">
      <c r="A49" s="18"/>
      <c r="B49" s="18" t="s">
        <v>66</v>
      </c>
      <c r="C49" s="18"/>
      <c r="D49" s="18"/>
      <c r="E49" s="18"/>
      <c r="F49" s="18"/>
      <c r="G49" s="18"/>
      <c r="H49" s="18"/>
      <c r="I49" s="18"/>
      <c r="J49" s="18"/>
      <c r="K49" s="18"/>
      <c r="L49" s="18"/>
      <c r="M49" s="18"/>
      <c r="N49" s="18"/>
      <c r="O49" s="18"/>
      <c r="P49" s="18"/>
      <c r="Q49" s="18"/>
      <c r="R49" s="18"/>
      <c r="S49" s="18"/>
      <c r="T49" s="18"/>
      <c r="U49" s="18"/>
      <c r="V49" s="18"/>
      <c r="W49" s="18"/>
      <c r="X49" s="18"/>
      <c r="Y49" s="18"/>
      <c r="Z49" s="18"/>
    </row>
    <row r="50" spans="1:26" x14ac:dyDescent="0.25">
      <c r="A50" s="18"/>
      <c r="B50" s="18"/>
      <c r="C50" s="18"/>
      <c r="D50" s="18"/>
      <c r="E50" s="18"/>
      <c r="F50" s="18"/>
      <c r="G50" s="18"/>
      <c r="H50" s="18"/>
      <c r="I50" s="18"/>
      <c r="J50" s="18"/>
      <c r="K50" s="18"/>
      <c r="L50" s="18"/>
      <c r="M50" s="18"/>
      <c r="N50" s="18"/>
      <c r="O50" s="18"/>
      <c r="P50" s="18"/>
      <c r="Q50" s="18"/>
      <c r="R50" s="18"/>
      <c r="S50" s="18"/>
      <c r="T50" s="18"/>
      <c r="U50" s="18"/>
      <c r="V50" s="18"/>
      <c r="W50" s="18"/>
      <c r="X50" s="18"/>
      <c r="Y50" s="18"/>
      <c r="Z50" s="18"/>
    </row>
    <row r="51" spans="1:26" x14ac:dyDescent="0.25">
      <c r="A51" s="18"/>
      <c r="B51" s="18"/>
      <c r="C51" s="18"/>
      <c r="D51" s="18"/>
      <c r="E51" s="18"/>
      <c r="F51" s="18"/>
      <c r="G51" s="18"/>
      <c r="H51" s="18"/>
      <c r="I51" s="18"/>
      <c r="J51" s="18"/>
    </row>
  </sheetData>
  <sheetProtection algorithmName="SHA-512" hashValue="7rJ7GyoL6kAf9Q2e4EJkg4LCBB2U6UFPFXBhKNEbjcdeax3S0EdSLaBKx8wDmpBwKgfefteG4fprDRYJKQJxiA==" saltValue="AcQWXNpZ+y33YFtIGO3FEw==" spinCount="100000" sheet="1" objects="1" scenarios="1"/>
  <mergeCells count="17">
    <mergeCell ref="K17:K22"/>
    <mergeCell ref="I17:I22"/>
    <mergeCell ref="J17:J22"/>
    <mergeCell ref="I25:I31"/>
    <mergeCell ref="J25:J31"/>
    <mergeCell ref="B17:B22"/>
    <mergeCell ref="H17:H22"/>
    <mergeCell ref="B25:B31"/>
    <mergeCell ref="H25:H31"/>
    <mergeCell ref="B15:J15"/>
    <mergeCell ref="B1:B3"/>
    <mergeCell ref="B5:J7"/>
    <mergeCell ref="C1:H3"/>
    <mergeCell ref="C10:C11"/>
    <mergeCell ref="H10:H11"/>
    <mergeCell ref="I10:I11"/>
    <mergeCell ref="J10:J11"/>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Z45"/>
  <sheetViews>
    <sheetView topLeftCell="C1" zoomScaleNormal="100" workbookViewId="0">
      <selection activeCell="J2" sqref="J2"/>
    </sheetView>
  </sheetViews>
  <sheetFormatPr baseColWidth="10" defaultColWidth="11.42578125" defaultRowHeight="15" x14ac:dyDescent="0.25"/>
  <cols>
    <col min="1" max="1" width="2.28515625" style="23" customWidth="1"/>
    <col min="2" max="3" width="20.85546875" style="23" customWidth="1"/>
    <col min="4" max="10" width="20.7109375" style="23" customWidth="1"/>
    <col min="11" max="16384" width="11.42578125" style="23"/>
  </cols>
  <sheetData>
    <row r="1" spans="1:26" customFormat="1" ht="19.5" customHeight="1" x14ac:dyDescent="0.25">
      <c r="A1" s="1"/>
      <c r="B1" s="448"/>
      <c r="C1" s="475"/>
      <c r="D1" s="442" t="str">
        <f>Ingreso!$C$1</f>
        <v>CALCULADORA DEL PLAN DE GESTIÓN AMBIENTAL DE RESIDUOS DE ENVASES Y EMPAQUES Y DE RESIDUOS DE PRODUCTOS PLÁSTICOS DE UN SOLO USO</v>
      </c>
      <c r="E1" s="443"/>
      <c r="F1" s="443"/>
      <c r="G1" s="443"/>
      <c r="H1" s="443"/>
      <c r="I1" s="266" t="s">
        <v>94</v>
      </c>
      <c r="J1" s="269" cm="1">
        <f t="array" ref="J1:J3">Instructivo!J1:J3</f>
        <v>46017</v>
      </c>
      <c r="K1" s="1"/>
      <c r="L1" s="1"/>
      <c r="M1" s="1"/>
      <c r="N1" s="1"/>
      <c r="O1" s="1"/>
      <c r="P1" s="1"/>
      <c r="Q1" s="1"/>
      <c r="R1" s="1"/>
      <c r="S1" s="1"/>
      <c r="T1" s="1"/>
      <c r="U1" s="1"/>
      <c r="V1" s="1"/>
      <c r="W1" s="1"/>
      <c r="X1" s="1"/>
      <c r="Y1" s="1"/>
      <c r="Z1" s="1"/>
    </row>
    <row r="2" spans="1:26" customFormat="1" ht="19.5" customHeight="1" x14ac:dyDescent="0.25">
      <c r="A2" s="1"/>
      <c r="B2" s="449"/>
      <c r="C2" s="476"/>
      <c r="D2" s="444"/>
      <c r="E2" s="445"/>
      <c r="F2" s="445"/>
      <c r="G2" s="445"/>
      <c r="H2" s="445"/>
      <c r="I2" s="267" t="s">
        <v>95</v>
      </c>
      <c r="J2" s="270">
        <v>1</v>
      </c>
      <c r="K2" s="1"/>
      <c r="L2" s="1"/>
      <c r="M2" s="1"/>
      <c r="N2" s="1"/>
      <c r="O2" s="1"/>
      <c r="P2" s="1"/>
      <c r="Q2" s="1"/>
      <c r="R2" s="1"/>
      <c r="S2" s="1"/>
      <c r="T2" s="1"/>
      <c r="U2" s="1"/>
      <c r="V2" s="1"/>
      <c r="W2" s="1"/>
      <c r="X2" s="1"/>
      <c r="Y2" s="1"/>
      <c r="Z2" s="1"/>
    </row>
    <row r="3" spans="1:26" customFormat="1" ht="19.5" customHeight="1" thickBot="1" x14ac:dyDescent="0.3">
      <c r="A3" s="1"/>
      <c r="B3" s="450"/>
      <c r="C3" s="477"/>
      <c r="D3" s="446"/>
      <c r="E3" s="447"/>
      <c r="F3" s="447"/>
      <c r="G3" s="447"/>
      <c r="H3" s="447"/>
      <c r="I3" s="268" t="s">
        <v>96</v>
      </c>
      <c r="J3" s="271" t="str">
        <v>IR-FO-16</v>
      </c>
      <c r="K3" s="1"/>
      <c r="L3" s="1"/>
      <c r="M3" s="1"/>
      <c r="N3" s="1"/>
      <c r="O3" s="1"/>
      <c r="P3" s="1"/>
      <c r="Q3" s="1"/>
      <c r="R3" s="1"/>
      <c r="S3" s="1"/>
      <c r="T3" s="1"/>
      <c r="U3" s="1"/>
      <c r="V3" s="1"/>
      <c r="W3" s="1"/>
      <c r="X3" s="1"/>
      <c r="Y3" s="1"/>
      <c r="Z3" s="1"/>
    </row>
    <row r="4" spans="1:26" customFormat="1" ht="9.75" customHeight="1" thickBot="1" x14ac:dyDescent="0.3">
      <c r="A4" s="1"/>
      <c r="K4" s="1"/>
      <c r="L4" s="1"/>
      <c r="M4" s="1"/>
      <c r="N4" s="1"/>
      <c r="O4" s="1"/>
      <c r="P4" s="1"/>
      <c r="Q4" s="1"/>
      <c r="R4" s="1"/>
      <c r="S4" s="1"/>
      <c r="T4" s="1"/>
      <c r="U4" s="1"/>
      <c r="V4" s="1"/>
      <c r="W4" s="1"/>
      <c r="X4" s="1"/>
      <c r="Y4" s="1"/>
      <c r="Z4" s="1"/>
    </row>
    <row r="5" spans="1:26" customFormat="1" x14ac:dyDescent="0.25">
      <c r="A5" s="1"/>
      <c r="B5" s="451" t="s">
        <v>121</v>
      </c>
      <c r="C5" s="452"/>
      <c r="D5" s="452"/>
      <c r="E5" s="452"/>
      <c r="F5" s="452"/>
      <c r="G5" s="452"/>
      <c r="H5" s="452"/>
      <c r="I5" s="452"/>
      <c r="J5" s="453"/>
      <c r="K5" s="1"/>
      <c r="L5" s="1"/>
      <c r="M5" s="1"/>
      <c r="N5" s="1"/>
      <c r="O5" s="1"/>
      <c r="P5" s="1"/>
      <c r="Q5" s="1"/>
      <c r="R5" s="1"/>
      <c r="S5" s="1"/>
      <c r="T5" s="1"/>
      <c r="U5" s="1"/>
      <c r="V5" s="1"/>
      <c r="W5" s="1"/>
      <c r="X5" s="1"/>
      <c r="Y5" s="1"/>
      <c r="Z5" s="1"/>
    </row>
    <row r="6" spans="1:26" customFormat="1" x14ac:dyDescent="0.25">
      <c r="A6" s="1"/>
      <c r="B6" s="454"/>
      <c r="C6" s="455"/>
      <c r="D6" s="455"/>
      <c r="E6" s="455"/>
      <c r="F6" s="455"/>
      <c r="G6" s="455"/>
      <c r="H6" s="455"/>
      <c r="I6" s="455"/>
      <c r="J6" s="456"/>
      <c r="K6" s="1"/>
      <c r="L6" s="1"/>
      <c r="M6" s="1"/>
      <c r="N6" s="1"/>
      <c r="O6" s="1"/>
      <c r="P6" s="1"/>
      <c r="Q6" s="1"/>
      <c r="R6" s="1"/>
      <c r="S6" s="1"/>
      <c r="T6" s="1"/>
      <c r="U6" s="1"/>
      <c r="V6" s="1"/>
      <c r="W6" s="1"/>
      <c r="X6" s="1"/>
      <c r="Y6" s="1"/>
      <c r="Z6" s="1"/>
    </row>
    <row r="7" spans="1:26" customFormat="1" ht="15.75" thickBot="1" x14ac:dyDescent="0.3">
      <c r="A7" s="1"/>
      <c r="B7" s="457"/>
      <c r="C7" s="458"/>
      <c r="D7" s="458"/>
      <c r="E7" s="458"/>
      <c r="F7" s="458"/>
      <c r="G7" s="458"/>
      <c r="H7" s="458"/>
      <c r="I7" s="458"/>
      <c r="J7" s="459"/>
      <c r="K7" s="1"/>
      <c r="L7" s="1"/>
      <c r="M7" s="1"/>
      <c r="N7" s="1"/>
      <c r="O7" s="1"/>
      <c r="P7" s="1"/>
      <c r="Q7" s="1"/>
      <c r="R7" s="1"/>
      <c r="S7" s="1"/>
      <c r="T7" s="1"/>
      <c r="U7" s="1"/>
      <c r="V7" s="1"/>
      <c r="W7" s="1"/>
      <c r="X7" s="1"/>
      <c r="Y7" s="1"/>
      <c r="Z7" s="1"/>
    </row>
    <row r="8" spans="1:26" customFormat="1" ht="9.75" customHeight="1" thickBot="1" x14ac:dyDescent="0.3">
      <c r="A8" s="1"/>
      <c r="B8" s="125"/>
      <c r="C8" s="125"/>
      <c r="D8" s="1"/>
      <c r="E8" s="1"/>
      <c r="F8" s="1"/>
      <c r="G8" s="1"/>
      <c r="H8" s="1"/>
      <c r="I8" s="1"/>
      <c r="J8" s="1"/>
      <c r="K8" s="1"/>
      <c r="L8" s="1"/>
      <c r="M8" s="1"/>
      <c r="N8" s="1"/>
      <c r="O8" s="1"/>
      <c r="P8" s="1"/>
      <c r="Q8" s="1"/>
      <c r="R8" s="1"/>
      <c r="S8" s="1"/>
      <c r="T8" s="1"/>
      <c r="U8" s="1"/>
      <c r="V8" s="1"/>
      <c r="W8" s="1"/>
      <c r="X8" s="1"/>
      <c r="Y8" s="1"/>
      <c r="Z8" s="1"/>
    </row>
    <row r="9" spans="1:26" customFormat="1" ht="116.25" customHeight="1" thickBot="1" x14ac:dyDescent="0.3">
      <c r="A9" s="1"/>
      <c r="B9" s="486" t="s">
        <v>76</v>
      </c>
      <c r="C9" s="487"/>
      <c r="D9" s="221" t="s">
        <v>148</v>
      </c>
      <c r="E9" s="221" t="s">
        <v>75</v>
      </c>
      <c r="F9" s="221" t="s">
        <v>122</v>
      </c>
      <c r="G9" s="221" t="s">
        <v>125</v>
      </c>
      <c r="H9" s="228" t="s">
        <v>21</v>
      </c>
      <c r="I9" s="221" t="s">
        <v>129</v>
      </c>
      <c r="J9" s="227" t="s">
        <v>130</v>
      </c>
      <c r="K9" s="126"/>
      <c r="L9" s="127"/>
      <c r="M9" s="1"/>
      <c r="N9" s="1"/>
      <c r="O9" s="1"/>
      <c r="P9" s="1"/>
      <c r="Q9" s="1"/>
      <c r="R9" s="1"/>
      <c r="S9" s="1"/>
      <c r="T9" s="1"/>
      <c r="U9" s="1"/>
      <c r="V9" s="1"/>
      <c r="W9" s="1"/>
      <c r="X9" s="1"/>
      <c r="Y9" s="1"/>
      <c r="Z9" s="1"/>
    </row>
    <row r="10" spans="1:26" ht="35.1" customHeight="1" thickBot="1" x14ac:dyDescent="0.3">
      <c r="A10" s="18"/>
      <c r="B10" s="482" t="s">
        <v>45</v>
      </c>
      <c r="C10" s="483"/>
      <c r="D10" s="121"/>
      <c r="E10" s="200"/>
      <c r="F10" s="198"/>
      <c r="G10" s="229">
        <f>E10+F10</f>
        <v>0</v>
      </c>
      <c r="H10" s="213">
        <f>HLOOKUP(Ingreso!F8,Datos!D53:I55,2,FALSE)</f>
        <v>0.55000000000000004</v>
      </c>
      <c r="I10" s="128">
        <f>D10*H10</f>
        <v>0</v>
      </c>
      <c r="J10" s="230" t="e">
        <f>G10/D10</f>
        <v>#DIV/0!</v>
      </c>
      <c r="K10" s="18"/>
      <c r="L10" s="18"/>
      <c r="M10" s="18"/>
      <c r="N10" s="18"/>
      <c r="O10" s="18"/>
      <c r="P10" s="18"/>
      <c r="Q10" s="18"/>
      <c r="R10" s="18"/>
      <c r="S10" s="18"/>
      <c r="T10" s="18"/>
      <c r="U10" s="18"/>
      <c r="V10" s="18"/>
      <c r="W10" s="18"/>
      <c r="X10" s="18"/>
      <c r="Y10" s="18"/>
      <c r="Z10" s="18"/>
    </row>
    <row r="11" spans="1:26" ht="51.95" customHeight="1" thickBot="1" x14ac:dyDescent="0.35">
      <c r="A11" s="28"/>
      <c r="B11" s="484" t="s">
        <v>47</v>
      </c>
      <c r="C11" s="485"/>
      <c r="D11" s="122"/>
      <c r="E11" s="201"/>
      <c r="F11" s="199"/>
      <c r="G11" s="231">
        <f>E11+F11</f>
        <v>0</v>
      </c>
      <c r="H11" s="210">
        <f>HLOOKUP(Ingreso!F8,Datos!D56:I58,2,FALSE)</f>
        <v>0.22</v>
      </c>
      <c r="I11" s="129">
        <f>D11*H11</f>
        <v>0</v>
      </c>
      <c r="J11" s="232" t="e">
        <f>G11/D11</f>
        <v>#DIV/0!</v>
      </c>
      <c r="K11" s="18"/>
      <c r="L11" s="18"/>
      <c r="M11" s="18"/>
      <c r="N11" s="18"/>
      <c r="O11" s="18"/>
      <c r="P11" s="18"/>
      <c r="Q11" s="18"/>
      <c r="R11" s="18"/>
      <c r="S11" s="18"/>
      <c r="T11" s="18"/>
      <c r="U11" s="18"/>
      <c r="V11" s="18"/>
      <c r="W11" s="18"/>
      <c r="X11" s="18"/>
      <c r="Y11" s="18"/>
      <c r="Z11" s="18"/>
    </row>
    <row r="12" spans="1:26" ht="162.94999999999999" customHeight="1" thickBot="1" x14ac:dyDescent="0.3">
      <c r="A12" s="18"/>
      <c r="B12" s="478" t="s">
        <v>49</v>
      </c>
      <c r="C12" s="479"/>
      <c r="D12" s="221" t="s">
        <v>149</v>
      </c>
      <c r="E12" s="221" t="s">
        <v>75</v>
      </c>
      <c r="F12" s="221" t="s">
        <v>122</v>
      </c>
      <c r="G12" s="233" t="s">
        <v>125</v>
      </c>
      <c r="H12" s="221" t="s">
        <v>21</v>
      </c>
      <c r="I12" s="221" t="s">
        <v>129</v>
      </c>
      <c r="J12" s="221" t="s">
        <v>126</v>
      </c>
      <c r="K12" s="18"/>
      <c r="L12" s="90"/>
      <c r="M12" s="18"/>
      <c r="N12" s="18"/>
      <c r="O12" s="18"/>
      <c r="P12" s="18"/>
      <c r="Q12" s="18"/>
      <c r="R12" s="18"/>
      <c r="S12" s="18"/>
      <c r="T12" s="18"/>
      <c r="U12" s="18"/>
      <c r="V12" s="18"/>
      <c r="W12" s="18"/>
      <c r="X12" s="18"/>
      <c r="Y12" s="18"/>
      <c r="Z12" s="18"/>
    </row>
    <row r="13" spans="1:26" s="124" customFormat="1" ht="18" customHeight="1" thickBot="1" x14ac:dyDescent="0.3">
      <c r="A13" s="119"/>
      <c r="B13" s="480" t="s">
        <v>111</v>
      </c>
      <c r="C13" s="481"/>
      <c r="D13" s="168"/>
      <c r="E13" s="168"/>
      <c r="F13" s="120"/>
      <c r="G13" s="169">
        <f>E13+F13</f>
        <v>0</v>
      </c>
      <c r="H13" s="437">
        <f>HLOOKUP(Ingreso!F8,Datos!D59:I60,2,FALSE)</f>
        <v>0.82</v>
      </c>
      <c r="I13" s="460">
        <f>D20*H13</f>
        <v>0</v>
      </c>
      <c r="J13" s="437" t="e">
        <f>(G20/D20)</f>
        <v>#DIV/0!</v>
      </c>
      <c r="K13" s="123"/>
      <c r="L13" s="123"/>
      <c r="M13" s="123"/>
      <c r="N13" s="123"/>
      <c r="O13" s="123"/>
      <c r="P13" s="123"/>
      <c r="Q13" s="123"/>
      <c r="R13" s="123"/>
      <c r="S13" s="123"/>
      <c r="T13" s="123"/>
      <c r="U13" s="123"/>
      <c r="V13" s="123"/>
      <c r="W13" s="123"/>
      <c r="X13" s="123"/>
      <c r="Y13" s="123"/>
      <c r="Z13" s="123"/>
    </row>
    <row r="14" spans="1:26" s="124" customFormat="1" ht="18" customHeight="1" thickBot="1" x14ac:dyDescent="0.3">
      <c r="A14" s="123"/>
      <c r="B14" s="491" t="s">
        <v>109</v>
      </c>
      <c r="C14" s="492"/>
      <c r="D14" s="168"/>
      <c r="E14" s="168"/>
      <c r="F14" s="120"/>
      <c r="G14" s="169">
        <f t="shared" ref="G14:G19" si="0">E14+F14</f>
        <v>0</v>
      </c>
      <c r="H14" s="438"/>
      <c r="I14" s="461"/>
      <c r="J14" s="438"/>
      <c r="K14" s="123"/>
      <c r="L14" s="123"/>
      <c r="M14" s="123"/>
      <c r="N14" s="123"/>
      <c r="O14" s="123"/>
      <c r="P14" s="123"/>
      <c r="Q14" s="123"/>
      <c r="R14" s="123"/>
      <c r="S14" s="123"/>
      <c r="T14" s="123"/>
      <c r="U14" s="123"/>
      <c r="V14" s="123"/>
      <c r="W14" s="123"/>
      <c r="X14" s="123"/>
      <c r="Y14" s="123"/>
      <c r="Z14" s="123"/>
    </row>
    <row r="15" spans="1:26" s="124" customFormat="1" ht="18" customHeight="1" thickBot="1" x14ac:dyDescent="0.3">
      <c r="A15" s="123"/>
      <c r="B15" s="491" t="s">
        <v>110</v>
      </c>
      <c r="C15" s="492"/>
      <c r="D15" s="168"/>
      <c r="E15" s="168"/>
      <c r="F15" s="120"/>
      <c r="G15" s="169">
        <f t="shared" si="0"/>
        <v>0</v>
      </c>
      <c r="H15" s="438"/>
      <c r="I15" s="461"/>
      <c r="J15" s="438"/>
      <c r="K15" s="123"/>
      <c r="L15" s="123"/>
      <c r="M15" s="123"/>
      <c r="N15" s="123"/>
      <c r="O15" s="123"/>
      <c r="P15" s="123"/>
      <c r="Q15" s="123"/>
      <c r="R15" s="123"/>
      <c r="S15" s="123"/>
      <c r="T15" s="123"/>
      <c r="U15" s="123"/>
      <c r="V15" s="123"/>
      <c r="W15" s="123"/>
      <c r="X15" s="123"/>
      <c r="Y15" s="123"/>
      <c r="Z15" s="123"/>
    </row>
    <row r="16" spans="1:26" s="124" customFormat="1" ht="18" customHeight="1" thickBot="1" x14ac:dyDescent="0.3">
      <c r="A16" s="123"/>
      <c r="B16" s="491" t="s">
        <v>108</v>
      </c>
      <c r="C16" s="492"/>
      <c r="D16" s="168"/>
      <c r="E16" s="168"/>
      <c r="F16" s="120"/>
      <c r="G16" s="169">
        <f t="shared" si="0"/>
        <v>0</v>
      </c>
      <c r="H16" s="438"/>
      <c r="I16" s="461"/>
      <c r="J16" s="438"/>
      <c r="K16" s="123"/>
      <c r="L16" s="123"/>
      <c r="M16" s="123"/>
      <c r="N16" s="123"/>
      <c r="O16" s="123"/>
      <c r="P16" s="123"/>
      <c r="Q16" s="123"/>
      <c r="R16" s="123"/>
      <c r="S16" s="123"/>
      <c r="T16" s="123"/>
      <c r="U16" s="123"/>
      <c r="V16" s="123"/>
      <c r="W16" s="123"/>
      <c r="X16" s="123"/>
      <c r="Y16" s="123"/>
      <c r="Z16" s="123"/>
    </row>
    <row r="17" spans="1:26" s="124" customFormat="1" ht="18" customHeight="1" thickBot="1" x14ac:dyDescent="0.3">
      <c r="A17" s="123"/>
      <c r="B17" s="491" t="s">
        <v>10</v>
      </c>
      <c r="C17" s="492"/>
      <c r="D17" s="168"/>
      <c r="E17" s="168"/>
      <c r="F17" s="120"/>
      <c r="G17" s="169">
        <f t="shared" si="0"/>
        <v>0</v>
      </c>
      <c r="H17" s="438"/>
      <c r="I17" s="461"/>
      <c r="J17" s="438"/>
      <c r="K17" s="123"/>
      <c r="L17" s="123"/>
      <c r="M17" s="123"/>
      <c r="N17" s="123"/>
      <c r="O17" s="123"/>
      <c r="P17" s="123"/>
      <c r="Q17" s="123"/>
      <c r="R17" s="123"/>
      <c r="S17" s="123"/>
      <c r="T17" s="123"/>
      <c r="U17" s="123"/>
      <c r="V17" s="123"/>
      <c r="W17" s="123"/>
      <c r="X17" s="123"/>
      <c r="Y17" s="123"/>
      <c r="Z17" s="123"/>
    </row>
    <row r="18" spans="1:26" s="124" customFormat="1" ht="18" customHeight="1" thickBot="1" x14ac:dyDescent="0.3">
      <c r="A18" s="123"/>
      <c r="B18" s="491" t="s">
        <v>107</v>
      </c>
      <c r="C18" s="492"/>
      <c r="D18" s="168"/>
      <c r="E18" s="168"/>
      <c r="F18" s="120"/>
      <c r="G18" s="169">
        <f t="shared" si="0"/>
        <v>0</v>
      </c>
      <c r="H18" s="438"/>
      <c r="I18" s="461"/>
      <c r="J18" s="438"/>
      <c r="K18" s="123"/>
      <c r="L18" s="123"/>
      <c r="M18" s="123"/>
      <c r="N18" s="123"/>
      <c r="O18" s="123"/>
      <c r="P18" s="123"/>
      <c r="Q18" s="123"/>
      <c r="R18" s="123"/>
      <c r="S18" s="123"/>
      <c r="T18" s="123"/>
      <c r="U18" s="123"/>
      <c r="V18" s="123"/>
      <c r="W18" s="123"/>
      <c r="X18" s="123"/>
      <c r="Y18" s="123"/>
      <c r="Z18" s="123"/>
    </row>
    <row r="19" spans="1:26" s="124" customFormat="1" ht="18" customHeight="1" thickBot="1" x14ac:dyDescent="0.3">
      <c r="A19" s="123"/>
      <c r="B19" s="488" t="s">
        <v>13</v>
      </c>
      <c r="C19" s="489"/>
      <c r="D19" s="170"/>
      <c r="E19" s="170"/>
      <c r="F19" s="171"/>
      <c r="G19" s="172">
        <f t="shared" si="0"/>
        <v>0</v>
      </c>
      <c r="H19" s="439"/>
      <c r="I19" s="462"/>
      <c r="J19" s="439"/>
      <c r="K19" s="123"/>
      <c r="L19" s="123"/>
      <c r="M19" s="123"/>
      <c r="N19" s="123"/>
      <c r="O19" s="123"/>
      <c r="P19" s="123"/>
      <c r="Q19" s="123"/>
      <c r="R19" s="123"/>
      <c r="S19" s="123"/>
      <c r="T19" s="123"/>
      <c r="U19" s="123"/>
      <c r="V19" s="123"/>
      <c r="W19" s="123"/>
      <c r="X19" s="123"/>
      <c r="Y19" s="123"/>
      <c r="Z19" s="123"/>
    </row>
    <row r="20" spans="1:26" x14ac:dyDescent="0.25">
      <c r="A20" s="18"/>
      <c r="B20" s="490"/>
      <c r="C20" s="490"/>
      <c r="D20" s="136">
        <f t="shared" ref="D20" si="1">SUM(D13,D14,D15,D16,D17,D18,D19)</f>
        <v>0</v>
      </c>
      <c r="E20" s="136"/>
      <c r="F20" s="136"/>
      <c r="G20" s="136">
        <f>SUM(G13,G14,G15,G16,G17,G18,G19)</f>
        <v>0</v>
      </c>
      <c r="H20" s="137"/>
      <c r="I20" s="137"/>
      <c r="J20" s="137" t="e">
        <f>(G20/D$13)</f>
        <v>#DIV/0!</v>
      </c>
      <c r="K20" s="18"/>
      <c r="L20" s="18"/>
      <c r="M20" s="18"/>
      <c r="N20" s="18"/>
      <c r="O20" s="18"/>
      <c r="P20" s="18"/>
      <c r="Q20" s="18"/>
      <c r="R20" s="18"/>
      <c r="S20" s="18"/>
      <c r="T20" s="18"/>
      <c r="U20" s="18"/>
      <c r="V20" s="18"/>
      <c r="W20" s="18"/>
      <c r="X20" s="18"/>
      <c r="Y20" s="18"/>
      <c r="Z20" s="18"/>
    </row>
    <row r="21" spans="1:26" x14ac:dyDescent="0.25">
      <c r="A21" s="18"/>
      <c r="B21" s="137"/>
      <c r="C21" s="137"/>
      <c r="D21" s="137"/>
      <c r="E21" s="137"/>
      <c r="F21" s="137"/>
      <c r="G21" s="137"/>
      <c r="H21" s="137"/>
      <c r="I21" s="137"/>
      <c r="J21" s="137"/>
      <c r="K21" s="18"/>
      <c r="L21" s="18"/>
      <c r="M21" s="18"/>
      <c r="N21" s="18"/>
      <c r="O21" s="18"/>
      <c r="P21" s="18"/>
      <c r="Q21" s="18"/>
      <c r="R21" s="18"/>
      <c r="S21" s="18"/>
      <c r="T21" s="18"/>
      <c r="U21" s="18"/>
      <c r="V21" s="18"/>
      <c r="W21" s="18"/>
      <c r="X21" s="18"/>
      <c r="Y21" s="18"/>
      <c r="Z21" s="18"/>
    </row>
    <row r="22" spans="1:26" x14ac:dyDescent="0.25">
      <c r="A22" s="18"/>
      <c r="B22" s="18"/>
      <c r="C22" s="18"/>
      <c r="D22" s="18"/>
      <c r="E22" s="18"/>
      <c r="F22" s="18"/>
      <c r="G22" s="18"/>
      <c r="H22" s="18"/>
      <c r="I22" s="18"/>
      <c r="J22" s="18"/>
      <c r="K22" s="18"/>
      <c r="L22" s="18"/>
      <c r="M22" s="18"/>
      <c r="N22" s="18"/>
      <c r="O22" s="18"/>
      <c r="P22" s="18"/>
      <c r="Q22" s="18"/>
      <c r="R22" s="18"/>
      <c r="S22" s="18"/>
      <c r="T22" s="18"/>
      <c r="U22" s="18"/>
      <c r="V22" s="18"/>
      <c r="W22" s="18"/>
      <c r="X22" s="18"/>
      <c r="Y22" s="18"/>
      <c r="Z22" s="18"/>
    </row>
    <row r="23" spans="1:26" x14ac:dyDescent="0.25">
      <c r="A23" s="18"/>
      <c r="B23" s="18"/>
      <c r="C23" s="18"/>
      <c r="D23" s="18"/>
      <c r="E23" s="18"/>
      <c r="F23" s="18"/>
      <c r="G23" s="18"/>
      <c r="H23" s="18"/>
      <c r="I23" s="18"/>
      <c r="J23" s="18"/>
      <c r="K23" s="18"/>
      <c r="L23" s="18"/>
      <c r="M23" s="18"/>
      <c r="N23" s="18"/>
      <c r="O23" s="18"/>
      <c r="P23" s="18"/>
      <c r="Q23" s="18"/>
      <c r="R23" s="18"/>
      <c r="S23" s="18"/>
      <c r="T23" s="18"/>
      <c r="U23" s="18"/>
      <c r="V23" s="18"/>
      <c r="W23" s="18"/>
      <c r="X23" s="18"/>
      <c r="Y23" s="18"/>
      <c r="Z23" s="18"/>
    </row>
    <row r="24" spans="1:26" x14ac:dyDescent="0.25">
      <c r="A24" s="18"/>
      <c r="B24" s="18"/>
      <c r="C24" s="18"/>
      <c r="D24" s="18"/>
      <c r="E24" s="18"/>
      <c r="F24" s="18"/>
      <c r="G24" s="18"/>
      <c r="H24" s="18"/>
      <c r="I24" s="18"/>
      <c r="J24" s="18"/>
      <c r="K24" s="18"/>
      <c r="L24" s="18"/>
      <c r="M24" s="18"/>
      <c r="N24" s="18"/>
      <c r="O24" s="18"/>
      <c r="P24" s="18"/>
      <c r="Q24" s="18"/>
      <c r="R24" s="18"/>
      <c r="S24" s="18"/>
      <c r="T24" s="18"/>
      <c r="U24" s="18"/>
      <c r="V24" s="18"/>
      <c r="W24" s="18"/>
      <c r="X24" s="18"/>
      <c r="Y24" s="18"/>
      <c r="Z24" s="18"/>
    </row>
    <row r="25" spans="1:26" x14ac:dyDescent="0.25">
      <c r="A25" s="18"/>
      <c r="B25" s="18"/>
      <c r="C25" s="18"/>
      <c r="D25" s="18"/>
      <c r="E25" s="18"/>
      <c r="F25" s="18"/>
      <c r="G25" s="18"/>
      <c r="H25" s="18"/>
      <c r="I25" s="18"/>
      <c r="J25" s="18"/>
      <c r="K25" s="18"/>
      <c r="L25" s="18"/>
      <c r="M25" s="18"/>
      <c r="N25" s="18"/>
      <c r="O25" s="18"/>
      <c r="P25" s="18"/>
      <c r="Q25" s="18"/>
      <c r="R25" s="18"/>
      <c r="S25" s="18"/>
      <c r="T25" s="18"/>
      <c r="U25" s="18"/>
      <c r="V25" s="18"/>
      <c r="W25" s="18"/>
      <c r="X25" s="18"/>
      <c r="Y25" s="18"/>
      <c r="Z25" s="18"/>
    </row>
    <row r="26" spans="1:26" x14ac:dyDescent="0.25">
      <c r="A26" s="18"/>
      <c r="B26" s="18"/>
      <c r="C26" s="18"/>
      <c r="D26" s="18"/>
      <c r="E26" s="18"/>
      <c r="F26" s="18"/>
      <c r="G26" s="18"/>
      <c r="H26" s="18"/>
      <c r="I26" s="18"/>
      <c r="J26" s="18"/>
      <c r="K26" s="18"/>
      <c r="L26" s="18"/>
      <c r="M26" s="18"/>
      <c r="N26" s="18"/>
      <c r="O26" s="18"/>
      <c r="P26" s="18"/>
      <c r="Q26" s="18"/>
      <c r="R26" s="18"/>
      <c r="S26" s="18"/>
      <c r="T26" s="18"/>
      <c r="U26" s="18"/>
      <c r="V26" s="18"/>
      <c r="W26" s="18"/>
      <c r="X26" s="18"/>
      <c r="Y26" s="18"/>
      <c r="Z26" s="18"/>
    </row>
    <row r="27" spans="1:26" x14ac:dyDescent="0.25">
      <c r="A27" s="18"/>
      <c r="B27" s="18"/>
      <c r="C27" s="18"/>
      <c r="D27" s="18"/>
      <c r="E27" s="18"/>
      <c r="F27" s="18"/>
      <c r="G27" s="18"/>
      <c r="H27" s="18"/>
      <c r="I27" s="18"/>
      <c r="J27" s="18"/>
      <c r="K27" s="18"/>
      <c r="L27" s="18"/>
      <c r="M27" s="18"/>
      <c r="N27" s="18"/>
      <c r="O27" s="18"/>
      <c r="P27" s="18"/>
      <c r="Q27" s="18"/>
      <c r="R27" s="18"/>
      <c r="S27" s="18"/>
      <c r="T27" s="18"/>
      <c r="U27" s="18"/>
      <c r="V27" s="18"/>
      <c r="W27" s="18"/>
      <c r="X27" s="18"/>
      <c r="Y27" s="18"/>
      <c r="Z27" s="18"/>
    </row>
    <row r="28" spans="1:26" x14ac:dyDescent="0.25">
      <c r="A28" s="18"/>
      <c r="B28" s="18"/>
      <c r="C28" s="18"/>
      <c r="D28" s="18"/>
      <c r="E28" s="18"/>
      <c r="F28" s="18"/>
      <c r="G28" s="18"/>
      <c r="H28" s="18"/>
      <c r="I28" s="18"/>
      <c r="J28" s="18"/>
      <c r="K28" s="18"/>
      <c r="L28" s="18"/>
      <c r="M28" s="18"/>
      <c r="N28" s="18"/>
      <c r="O28" s="18"/>
      <c r="P28" s="18"/>
      <c r="Q28" s="18"/>
      <c r="R28" s="18"/>
      <c r="S28" s="18"/>
      <c r="T28" s="18"/>
      <c r="U28" s="18"/>
      <c r="V28" s="18"/>
      <c r="W28" s="18"/>
      <c r="X28" s="18"/>
      <c r="Y28" s="18"/>
      <c r="Z28" s="18"/>
    </row>
    <row r="29" spans="1:26" x14ac:dyDescent="0.25">
      <c r="A29" s="18"/>
      <c r="B29" s="18"/>
      <c r="C29" s="18"/>
      <c r="D29" s="18"/>
      <c r="E29" s="18"/>
      <c r="F29" s="18"/>
      <c r="G29" s="18"/>
      <c r="H29" s="18"/>
      <c r="I29" s="18"/>
      <c r="J29" s="18"/>
      <c r="K29" s="18"/>
      <c r="L29" s="18"/>
      <c r="M29" s="18"/>
      <c r="N29" s="18"/>
      <c r="O29" s="18"/>
      <c r="P29" s="18"/>
      <c r="Q29" s="18"/>
      <c r="R29" s="18"/>
      <c r="S29" s="18"/>
      <c r="T29" s="18"/>
      <c r="U29" s="18"/>
      <c r="V29" s="18"/>
      <c r="W29" s="18"/>
      <c r="X29" s="18"/>
      <c r="Y29" s="18"/>
      <c r="Z29" s="18"/>
    </row>
    <row r="30" spans="1:26" x14ac:dyDescent="0.25">
      <c r="A30" s="18"/>
      <c r="B30" s="18"/>
      <c r="C30" s="18"/>
      <c r="D30" s="18"/>
      <c r="E30" s="18"/>
      <c r="F30" s="18"/>
      <c r="G30" s="18"/>
      <c r="H30" s="18"/>
      <c r="I30" s="18"/>
      <c r="J30" s="18"/>
      <c r="K30" s="18"/>
      <c r="L30" s="18"/>
      <c r="M30" s="18"/>
      <c r="N30" s="18"/>
      <c r="O30" s="18"/>
      <c r="P30" s="18"/>
      <c r="Q30" s="18"/>
      <c r="R30" s="18"/>
      <c r="S30" s="18"/>
      <c r="T30" s="18"/>
      <c r="U30" s="18"/>
      <c r="V30" s="18"/>
      <c r="W30" s="18"/>
      <c r="X30" s="18"/>
      <c r="Y30" s="18"/>
      <c r="Z30" s="18"/>
    </row>
    <row r="31" spans="1:26" x14ac:dyDescent="0.25">
      <c r="A31" s="18"/>
      <c r="B31" s="18"/>
      <c r="C31" s="18"/>
      <c r="D31" s="18"/>
      <c r="E31" s="18"/>
      <c r="F31" s="18"/>
      <c r="G31" s="18"/>
      <c r="H31" s="18"/>
      <c r="I31" s="18"/>
      <c r="J31" s="18"/>
      <c r="K31" s="18"/>
      <c r="L31" s="18"/>
      <c r="M31" s="18"/>
      <c r="N31" s="18"/>
      <c r="O31" s="18"/>
      <c r="P31" s="18"/>
      <c r="Q31" s="18"/>
      <c r="R31" s="18"/>
      <c r="S31" s="18"/>
      <c r="T31" s="18"/>
      <c r="U31" s="18"/>
      <c r="V31" s="18"/>
      <c r="W31" s="18"/>
      <c r="X31" s="18"/>
      <c r="Y31" s="18"/>
      <c r="Z31" s="18"/>
    </row>
    <row r="32" spans="1:26" x14ac:dyDescent="0.25">
      <c r="A32" s="18"/>
      <c r="B32" s="18"/>
      <c r="C32" s="18"/>
      <c r="D32" s="18"/>
      <c r="E32" s="18"/>
      <c r="F32" s="18"/>
      <c r="G32" s="18"/>
      <c r="H32" s="18"/>
      <c r="I32" s="18"/>
      <c r="J32" s="18"/>
      <c r="K32" s="18"/>
      <c r="L32" s="18"/>
      <c r="M32" s="18"/>
      <c r="N32" s="18"/>
      <c r="O32" s="18"/>
      <c r="P32" s="18"/>
      <c r="Q32" s="18"/>
      <c r="R32" s="18"/>
      <c r="S32" s="18"/>
      <c r="T32" s="18"/>
      <c r="U32" s="18"/>
      <c r="V32" s="18"/>
      <c r="W32" s="18"/>
      <c r="X32" s="18"/>
      <c r="Y32" s="18"/>
      <c r="Z32" s="18"/>
    </row>
    <row r="33" spans="1:26" x14ac:dyDescent="0.25">
      <c r="A33" s="18"/>
      <c r="B33" s="18"/>
      <c r="C33" s="18"/>
      <c r="D33" s="18"/>
      <c r="E33" s="18"/>
      <c r="F33" s="18"/>
      <c r="G33" s="18"/>
      <c r="H33" s="18"/>
      <c r="I33" s="18"/>
      <c r="J33" s="18"/>
      <c r="K33" s="18"/>
      <c r="L33" s="18"/>
      <c r="M33" s="18"/>
      <c r="N33" s="18"/>
      <c r="O33" s="18"/>
      <c r="P33" s="18"/>
      <c r="Q33" s="18"/>
      <c r="R33" s="18"/>
      <c r="S33" s="18"/>
      <c r="T33" s="18"/>
      <c r="U33" s="18"/>
      <c r="V33" s="18"/>
      <c r="W33" s="18"/>
      <c r="X33" s="18"/>
      <c r="Y33" s="18"/>
      <c r="Z33" s="18"/>
    </row>
    <row r="34" spans="1:26" x14ac:dyDescent="0.25">
      <c r="A34" s="18"/>
      <c r="B34" s="18"/>
      <c r="C34" s="18"/>
      <c r="D34" s="18"/>
      <c r="E34" s="18"/>
      <c r="F34" s="18"/>
      <c r="G34" s="18"/>
      <c r="H34" s="18"/>
      <c r="I34" s="18"/>
      <c r="J34" s="18"/>
      <c r="K34" s="18"/>
      <c r="L34" s="18"/>
      <c r="M34" s="18"/>
      <c r="N34" s="18"/>
      <c r="O34" s="18"/>
      <c r="P34" s="18"/>
      <c r="Q34" s="18"/>
      <c r="R34" s="18"/>
      <c r="S34" s="18"/>
      <c r="T34" s="18"/>
      <c r="U34" s="18"/>
      <c r="V34" s="18"/>
      <c r="W34" s="18"/>
      <c r="X34" s="18"/>
      <c r="Y34" s="18"/>
      <c r="Z34" s="18"/>
    </row>
    <row r="35" spans="1:26" x14ac:dyDescent="0.25">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row>
    <row r="36" spans="1:26" x14ac:dyDescent="0.25">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row>
    <row r="37" spans="1:26" x14ac:dyDescent="0.25">
      <c r="A37" s="18"/>
      <c r="B37" s="18"/>
      <c r="C37" s="18"/>
      <c r="D37" s="18"/>
      <c r="E37" s="18"/>
      <c r="F37" s="18"/>
      <c r="G37" s="18"/>
      <c r="H37" s="18"/>
      <c r="I37" s="18"/>
      <c r="J37" s="18"/>
      <c r="K37" s="18"/>
      <c r="L37" s="18"/>
      <c r="M37" s="18"/>
      <c r="N37" s="18"/>
      <c r="O37" s="18"/>
      <c r="P37" s="18"/>
      <c r="Q37" s="18"/>
      <c r="R37" s="18"/>
      <c r="S37" s="18"/>
      <c r="T37" s="18"/>
      <c r="U37" s="18"/>
      <c r="V37" s="18"/>
      <c r="W37" s="18"/>
      <c r="X37" s="18"/>
      <c r="Y37" s="18"/>
      <c r="Z37" s="18"/>
    </row>
    <row r="38" spans="1:26" x14ac:dyDescent="0.25">
      <c r="A38" s="18"/>
      <c r="B38" s="18"/>
      <c r="C38" s="18"/>
      <c r="D38" s="18"/>
      <c r="E38" s="18"/>
      <c r="F38" s="18"/>
      <c r="G38" s="18"/>
      <c r="H38" s="18"/>
      <c r="I38" s="18"/>
      <c r="J38" s="18"/>
      <c r="K38" s="18"/>
      <c r="L38" s="18"/>
      <c r="M38" s="18"/>
      <c r="N38" s="18"/>
      <c r="O38" s="18"/>
      <c r="P38" s="18"/>
      <c r="Q38" s="18"/>
      <c r="R38" s="18"/>
      <c r="S38" s="18"/>
      <c r="T38" s="18"/>
      <c r="U38" s="18"/>
      <c r="V38" s="18"/>
      <c r="W38" s="18"/>
      <c r="X38" s="18"/>
      <c r="Y38" s="18"/>
      <c r="Z38" s="18"/>
    </row>
    <row r="39" spans="1:26" x14ac:dyDescent="0.25">
      <c r="A39" s="18"/>
      <c r="B39" s="18"/>
      <c r="C39" s="18"/>
      <c r="D39" s="18"/>
      <c r="E39" s="18"/>
      <c r="F39" s="18"/>
      <c r="G39" s="18"/>
      <c r="H39" s="18"/>
      <c r="I39" s="18"/>
      <c r="J39" s="18"/>
      <c r="K39" s="18"/>
      <c r="L39" s="18"/>
      <c r="M39" s="18"/>
      <c r="N39" s="18"/>
      <c r="O39" s="18"/>
      <c r="P39" s="18"/>
      <c r="Q39" s="18"/>
      <c r="R39" s="18"/>
      <c r="S39" s="18"/>
      <c r="T39" s="18"/>
      <c r="U39" s="18"/>
      <c r="V39" s="18"/>
      <c r="W39" s="18"/>
      <c r="X39" s="18"/>
      <c r="Y39" s="18"/>
      <c r="Z39" s="18"/>
    </row>
    <row r="40" spans="1:26" x14ac:dyDescent="0.25">
      <c r="A40" s="18"/>
      <c r="B40" s="18"/>
      <c r="C40" s="18"/>
      <c r="D40" s="18"/>
      <c r="E40" s="18"/>
      <c r="F40" s="18"/>
      <c r="G40" s="18"/>
      <c r="H40" s="18"/>
      <c r="I40" s="18"/>
      <c r="J40" s="18"/>
      <c r="K40" s="18"/>
      <c r="L40" s="18"/>
      <c r="M40" s="18"/>
      <c r="N40" s="18"/>
      <c r="O40" s="18"/>
      <c r="P40" s="18"/>
      <c r="Q40" s="18"/>
      <c r="R40" s="18"/>
      <c r="S40" s="18"/>
      <c r="T40" s="18"/>
      <c r="U40" s="18"/>
      <c r="V40" s="18"/>
      <c r="W40" s="18"/>
      <c r="X40" s="18"/>
      <c r="Y40" s="18"/>
      <c r="Z40" s="18"/>
    </row>
    <row r="41" spans="1:26" x14ac:dyDescent="0.25">
      <c r="A41" s="18"/>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2" spans="1:26" x14ac:dyDescent="0.25">
      <c r="A42" s="18"/>
      <c r="B42" s="18"/>
      <c r="C42" s="18"/>
      <c r="D42" s="18"/>
      <c r="E42" s="18"/>
      <c r="F42" s="18"/>
      <c r="G42" s="18"/>
      <c r="H42" s="18"/>
      <c r="I42" s="18"/>
      <c r="J42" s="18"/>
      <c r="K42" s="18"/>
      <c r="L42" s="18"/>
      <c r="M42" s="18"/>
      <c r="N42" s="18"/>
      <c r="O42" s="18"/>
      <c r="P42" s="18"/>
      <c r="Q42" s="18"/>
      <c r="R42" s="18"/>
      <c r="S42" s="18"/>
      <c r="T42" s="18"/>
      <c r="U42" s="18"/>
      <c r="V42" s="18"/>
      <c r="W42" s="18"/>
      <c r="X42" s="18"/>
      <c r="Y42" s="18"/>
      <c r="Z42" s="18"/>
    </row>
    <row r="43" spans="1:26" x14ac:dyDescent="0.25">
      <c r="A43" s="18"/>
      <c r="B43" s="18"/>
      <c r="C43" s="18"/>
      <c r="D43" s="18"/>
      <c r="E43" s="18"/>
      <c r="F43" s="18"/>
      <c r="G43" s="18"/>
      <c r="H43" s="18"/>
      <c r="I43" s="18"/>
      <c r="J43" s="18"/>
      <c r="K43" s="18"/>
      <c r="L43" s="18"/>
      <c r="M43" s="18"/>
      <c r="N43" s="18"/>
      <c r="O43" s="18"/>
      <c r="P43" s="18"/>
      <c r="Q43" s="18"/>
      <c r="R43" s="18"/>
      <c r="S43" s="18"/>
      <c r="T43" s="18"/>
      <c r="U43" s="18"/>
      <c r="V43" s="18"/>
      <c r="W43" s="18"/>
      <c r="X43" s="18"/>
      <c r="Y43" s="18"/>
      <c r="Z43" s="18"/>
    </row>
    <row r="44" spans="1:26" x14ac:dyDescent="0.25">
      <c r="A44" s="18"/>
      <c r="B44" s="18"/>
      <c r="C44" s="18"/>
      <c r="D44" s="18"/>
      <c r="E44" s="18"/>
      <c r="F44" s="18"/>
      <c r="G44" s="18"/>
      <c r="H44" s="18"/>
      <c r="I44" s="18"/>
      <c r="J44" s="18"/>
      <c r="K44" s="18"/>
      <c r="L44" s="18"/>
      <c r="M44" s="18"/>
      <c r="N44" s="18"/>
      <c r="O44" s="18"/>
      <c r="P44" s="18"/>
      <c r="Q44" s="18"/>
      <c r="R44" s="18"/>
      <c r="S44" s="18"/>
      <c r="T44" s="18"/>
      <c r="U44" s="18"/>
      <c r="V44" s="18"/>
      <c r="W44" s="18"/>
      <c r="X44" s="18"/>
      <c r="Y44" s="18"/>
      <c r="Z44" s="18"/>
    </row>
    <row r="45" spans="1:26" x14ac:dyDescent="0.25">
      <c r="A45" s="18"/>
      <c r="B45" s="18"/>
      <c r="C45" s="18"/>
      <c r="D45" s="18"/>
      <c r="E45" s="18"/>
      <c r="F45" s="18"/>
      <c r="G45" s="18"/>
      <c r="H45" s="18"/>
      <c r="I45" s="18"/>
      <c r="J45" s="18"/>
      <c r="K45" s="18"/>
      <c r="L45" s="18"/>
      <c r="M45" s="18"/>
      <c r="N45" s="18"/>
      <c r="O45" s="18"/>
      <c r="P45" s="18"/>
      <c r="Q45" s="18"/>
      <c r="R45" s="18"/>
      <c r="S45" s="18"/>
      <c r="T45" s="18"/>
      <c r="U45" s="18"/>
      <c r="V45" s="18"/>
      <c r="W45" s="18"/>
      <c r="X45" s="18"/>
      <c r="Y45" s="18"/>
      <c r="Z45" s="18"/>
    </row>
  </sheetData>
  <sheetProtection algorithmName="SHA-512" hashValue="/6Ox7YwAVO41/dKAxMGKmWsWILU57Uav9WWLypOzwbjRfpuqe5B3eldf4DIAN3vVcH1rmwpjxOetEvp+/5gETw==" saltValue="SZY6TG0Eyi0DxAFy40duZQ==" spinCount="100000" sheet="1" objects="1" scenarios="1"/>
  <mergeCells count="18">
    <mergeCell ref="B20:C20"/>
    <mergeCell ref="H13:H19"/>
    <mergeCell ref="B14:C14"/>
    <mergeCell ref="B15:C15"/>
    <mergeCell ref="B16:C16"/>
    <mergeCell ref="B17:C17"/>
    <mergeCell ref="B18:C18"/>
    <mergeCell ref="B1:C3"/>
    <mergeCell ref="D1:H3"/>
    <mergeCell ref="B12:C12"/>
    <mergeCell ref="B13:C13"/>
    <mergeCell ref="B10:C10"/>
    <mergeCell ref="B11:C11"/>
    <mergeCell ref="B5:J7"/>
    <mergeCell ref="B9:C9"/>
    <mergeCell ref="I13:I19"/>
    <mergeCell ref="J13:J19"/>
    <mergeCell ref="B19:C19"/>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A1:AA51"/>
  <sheetViews>
    <sheetView zoomScaleNormal="100" workbookViewId="0">
      <selection activeCell="J26" sqref="J25:J26"/>
    </sheetView>
  </sheetViews>
  <sheetFormatPr baseColWidth="10" defaultColWidth="11.42578125" defaultRowHeight="15" x14ac:dyDescent="0.25"/>
  <cols>
    <col min="1" max="1" width="2.42578125" style="23" customWidth="1"/>
    <col min="2" max="2" width="41" style="23" customWidth="1"/>
    <col min="3" max="8" width="18.7109375" style="23" customWidth="1"/>
    <col min="9" max="9" width="1.5703125" style="23" customWidth="1"/>
    <col min="10" max="10" width="18.7109375" style="23" customWidth="1"/>
    <col min="11" max="16384" width="11.42578125" style="23"/>
  </cols>
  <sheetData>
    <row r="1" spans="1:27" customFormat="1" ht="19.5" customHeight="1" x14ac:dyDescent="0.25">
      <c r="A1" s="1"/>
      <c r="B1" s="448"/>
      <c r="C1" s="442" t="str">
        <f>Ingreso!$C$1</f>
        <v>CALCULADORA DEL PLAN DE GESTIÓN AMBIENTAL DE RESIDUOS DE ENVASES Y EMPAQUES Y DE RESIDUOS DE PRODUCTOS PLÁSTICOS DE UN SOLO USO</v>
      </c>
      <c r="D1" s="443"/>
      <c r="E1" s="443"/>
      <c r="F1" s="443"/>
      <c r="G1" s="443"/>
      <c r="H1" s="502" t="str">
        <f>Ingreso!$G$1</f>
        <v>Fecha:</v>
      </c>
      <c r="I1" s="503"/>
      <c r="J1" s="269" cm="1">
        <f t="array" ref="J1:J3">Instructivo!J1:J3</f>
        <v>46017</v>
      </c>
      <c r="K1" s="1"/>
      <c r="L1" s="1"/>
      <c r="M1" s="1"/>
      <c r="N1" s="1"/>
      <c r="O1" s="1"/>
      <c r="P1" s="1"/>
      <c r="Q1" s="1"/>
      <c r="R1" s="1"/>
      <c r="S1" s="1"/>
      <c r="T1" s="1"/>
      <c r="U1" s="1"/>
      <c r="V1" s="1"/>
      <c r="W1" s="1"/>
      <c r="X1" s="1"/>
      <c r="Y1" s="1"/>
      <c r="Z1" s="1"/>
      <c r="AA1" s="1"/>
    </row>
    <row r="2" spans="1:27" customFormat="1" ht="19.5" customHeight="1" x14ac:dyDescent="0.25">
      <c r="A2" s="1"/>
      <c r="B2" s="449"/>
      <c r="C2" s="444"/>
      <c r="D2" s="445"/>
      <c r="E2" s="445"/>
      <c r="F2" s="445"/>
      <c r="G2" s="445"/>
      <c r="H2" s="504" t="str">
        <f>Ingreso!$G$2</f>
        <v>Versión:</v>
      </c>
      <c r="I2" s="505"/>
      <c r="J2" s="270">
        <v>1</v>
      </c>
      <c r="K2" s="1"/>
      <c r="L2" s="1"/>
      <c r="M2" s="1"/>
      <c r="N2" s="1"/>
      <c r="O2" s="1"/>
      <c r="P2" s="1"/>
      <c r="Q2" s="1"/>
      <c r="R2" s="1"/>
      <c r="S2" s="1"/>
      <c r="T2" s="1"/>
      <c r="U2" s="1"/>
      <c r="V2" s="1"/>
      <c r="W2" s="1"/>
      <c r="X2" s="1"/>
      <c r="Y2" s="1"/>
      <c r="Z2" s="1"/>
      <c r="AA2" s="1"/>
    </row>
    <row r="3" spans="1:27" customFormat="1" ht="19.5" customHeight="1" thickBot="1" x14ac:dyDescent="0.3">
      <c r="A3" s="1"/>
      <c r="B3" s="450"/>
      <c r="C3" s="446"/>
      <c r="D3" s="447"/>
      <c r="E3" s="447"/>
      <c r="F3" s="447"/>
      <c r="G3" s="447"/>
      <c r="H3" s="506" t="str">
        <f>Ingreso!$G$3</f>
        <v>Código:</v>
      </c>
      <c r="I3" s="507"/>
      <c r="J3" s="271" t="str">
        <v>IR-FO-16</v>
      </c>
      <c r="K3" s="1"/>
      <c r="L3" s="1"/>
      <c r="M3" s="1"/>
      <c r="N3" s="1"/>
      <c r="O3" s="1"/>
      <c r="P3" s="1"/>
      <c r="Q3" s="1"/>
      <c r="R3" s="1"/>
      <c r="S3" s="1"/>
      <c r="T3" s="1"/>
      <c r="U3" s="1"/>
      <c r="V3" s="1"/>
      <c r="W3" s="1"/>
      <c r="X3" s="1"/>
      <c r="Y3" s="1"/>
      <c r="Z3" s="1"/>
      <c r="AA3" s="1"/>
    </row>
    <row r="4" spans="1:27" customFormat="1" ht="9.75" customHeight="1" thickBot="1" x14ac:dyDescent="0.3">
      <c r="A4" s="1"/>
      <c r="B4" s="495"/>
      <c r="C4" s="495"/>
      <c r="D4" s="495"/>
      <c r="E4" s="495"/>
      <c r="F4" s="495"/>
      <c r="G4" s="495"/>
      <c r="H4" s="399"/>
      <c r="I4" s="399"/>
      <c r="J4" s="399"/>
      <c r="K4" s="1"/>
      <c r="L4" s="1"/>
      <c r="M4" s="1"/>
      <c r="N4" s="1"/>
      <c r="O4" s="1"/>
      <c r="P4" s="1"/>
      <c r="Q4" s="1"/>
      <c r="R4" s="1"/>
      <c r="S4" s="1"/>
      <c r="T4" s="1"/>
      <c r="U4" s="1"/>
      <c r="V4" s="1"/>
      <c r="W4" s="1"/>
      <c r="X4" s="1"/>
      <c r="Y4" s="1"/>
      <c r="Z4" s="1"/>
      <c r="AA4" s="1"/>
    </row>
    <row r="5" spans="1:27" customFormat="1" x14ac:dyDescent="0.25">
      <c r="A5" s="1"/>
      <c r="B5" s="451" t="s">
        <v>52</v>
      </c>
      <c r="C5" s="452"/>
      <c r="D5" s="452"/>
      <c r="E5" s="452"/>
      <c r="F5" s="452"/>
      <c r="G5" s="452"/>
      <c r="H5" s="452"/>
      <c r="I5" s="452"/>
      <c r="J5" s="453"/>
      <c r="K5" s="1"/>
      <c r="L5" s="1"/>
      <c r="M5" s="1"/>
      <c r="N5" s="1"/>
      <c r="O5" s="1"/>
      <c r="P5" s="1"/>
      <c r="Q5" s="1"/>
      <c r="R5" s="1"/>
      <c r="S5" s="1"/>
      <c r="T5" s="1"/>
      <c r="U5" s="1"/>
      <c r="V5" s="1"/>
      <c r="W5" s="1"/>
      <c r="X5" s="1"/>
      <c r="Y5" s="1"/>
      <c r="Z5" s="1"/>
      <c r="AA5" s="1"/>
    </row>
    <row r="6" spans="1:27" customFormat="1" x14ac:dyDescent="0.25">
      <c r="A6" s="1"/>
      <c r="B6" s="454"/>
      <c r="C6" s="455"/>
      <c r="D6" s="455"/>
      <c r="E6" s="455"/>
      <c r="F6" s="455"/>
      <c r="G6" s="455"/>
      <c r="H6" s="455"/>
      <c r="I6" s="455"/>
      <c r="J6" s="456"/>
      <c r="K6" s="1"/>
      <c r="L6" s="1"/>
      <c r="M6" s="1"/>
      <c r="N6" s="1"/>
      <c r="O6" s="1"/>
      <c r="P6" s="1"/>
      <c r="Q6" s="1"/>
      <c r="R6" s="1"/>
      <c r="S6" s="1"/>
      <c r="T6" s="1"/>
      <c r="U6" s="1"/>
      <c r="V6" s="1"/>
      <c r="W6" s="1"/>
      <c r="X6" s="1"/>
      <c r="Y6" s="1"/>
      <c r="Z6" s="1"/>
      <c r="AA6" s="1"/>
    </row>
    <row r="7" spans="1:27" customFormat="1" ht="15.75" thickBot="1" x14ac:dyDescent="0.3">
      <c r="A7" s="1"/>
      <c r="B7" s="457"/>
      <c r="C7" s="458"/>
      <c r="D7" s="458"/>
      <c r="E7" s="458"/>
      <c r="F7" s="458"/>
      <c r="G7" s="458"/>
      <c r="H7" s="458"/>
      <c r="I7" s="458"/>
      <c r="J7" s="459"/>
      <c r="K7" s="1"/>
      <c r="L7" s="1"/>
      <c r="M7" s="1"/>
      <c r="N7" s="1"/>
      <c r="O7" s="1"/>
      <c r="P7" s="1"/>
      <c r="Q7" s="1"/>
      <c r="R7" s="1"/>
      <c r="S7" s="1"/>
      <c r="T7" s="1"/>
      <c r="U7" s="1"/>
      <c r="V7" s="1"/>
      <c r="W7" s="1"/>
      <c r="X7" s="1"/>
      <c r="Y7" s="1"/>
      <c r="Z7" s="1"/>
      <c r="AA7" s="1"/>
    </row>
    <row r="8" spans="1:27" customFormat="1" ht="9.75" customHeight="1" thickBot="1" x14ac:dyDescent="0.3">
      <c r="A8" s="1"/>
      <c r="B8" s="138"/>
      <c r="C8" s="138"/>
      <c r="D8" s="1"/>
      <c r="E8" s="1"/>
      <c r="F8" s="1"/>
      <c r="G8" s="1"/>
      <c r="H8" s="1"/>
      <c r="I8" s="1"/>
      <c r="J8" s="1"/>
      <c r="K8" s="1"/>
      <c r="L8" s="1"/>
      <c r="M8" s="1"/>
      <c r="N8" s="1"/>
      <c r="O8" s="1"/>
      <c r="P8" s="1"/>
      <c r="Q8" s="1"/>
      <c r="R8" s="1"/>
      <c r="S8" s="1"/>
      <c r="T8" s="1"/>
      <c r="U8" s="1"/>
      <c r="V8" s="1"/>
      <c r="W8" s="1"/>
      <c r="X8" s="1"/>
      <c r="Y8" s="1"/>
      <c r="Z8" s="1"/>
      <c r="AA8" s="1"/>
    </row>
    <row r="9" spans="1:27" customFormat="1" ht="100.5" customHeight="1" thickBot="1" x14ac:dyDescent="0.3">
      <c r="A9" s="1"/>
      <c r="B9" s="234" t="s">
        <v>53</v>
      </c>
      <c r="C9" s="235" t="s">
        <v>54</v>
      </c>
      <c r="D9" s="235" t="s">
        <v>55</v>
      </c>
      <c r="E9" s="235" t="s">
        <v>56</v>
      </c>
      <c r="F9" s="235" t="s">
        <v>57</v>
      </c>
      <c r="G9" s="235" t="s">
        <v>58</v>
      </c>
      <c r="H9" s="236" t="s">
        <v>59</v>
      </c>
      <c r="I9" s="139"/>
      <c r="J9" s="139"/>
      <c r="K9" s="37"/>
      <c r="L9" s="37"/>
      <c r="M9" s="1"/>
      <c r="N9" s="1"/>
      <c r="O9" s="1"/>
      <c r="P9" s="1"/>
      <c r="Q9" s="1"/>
      <c r="R9" s="1"/>
      <c r="S9" s="1"/>
      <c r="T9" s="1"/>
      <c r="U9" s="1"/>
      <c r="V9" s="1"/>
      <c r="W9" s="1"/>
      <c r="X9" s="1"/>
      <c r="Y9" s="1"/>
      <c r="Z9" s="1"/>
      <c r="AA9" s="1"/>
    </row>
    <row r="10" spans="1:27" ht="15.95" customHeight="1" thickBot="1" x14ac:dyDescent="0.3">
      <c r="A10" s="18"/>
      <c r="B10" s="237" t="s">
        <v>5</v>
      </c>
      <c r="C10" s="19"/>
      <c r="D10" s="19"/>
      <c r="E10" s="140">
        <f>C10+D10</f>
        <v>0</v>
      </c>
      <c r="F10" s="493">
        <f>VLOOKUP(Ingreso!F$8,Datos!A4:B9,2,FALSE)</f>
        <v>0.2</v>
      </c>
      <c r="G10" s="141">
        <f>E10*(F$10)</f>
        <v>0</v>
      </c>
      <c r="H10" s="50"/>
      <c r="I10" s="54"/>
      <c r="J10" s="131"/>
      <c r="K10" s="130"/>
      <c r="L10" s="130"/>
      <c r="M10" s="90"/>
      <c r="N10" s="18"/>
      <c r="O10" s="18"/>
      <c r="P10" s="18"/>
      <c r="Q10" s="18"/>
      <c r="R10" s="18"/>
      <c r="S10" s="18"/>
      <c r="T10" s="18"/>
      <c r="U10" s="18"/>
      <c r="V10" s="18"/>
      <c r="W10" s="18"/>
      <c r="X10" s="18"/>
      <c r="Y10" s="18"/>
      <c r="Z10" s="18"/>
      <c r="AA10" s="18"/>
    </row>
    <row r="11" spans="1:27" ht="15.95" customHeight="1" thickBot="1" x14ac:dyDescent="0.3">
      <c r="A11" s="18"/>
      <c r="B11" s="238" t="s">
        <v>7</v>
      </c>
      <c r="C11" s="20"/>
      <c r="D11" s="20"/>
      <c r="E11" s="142">
        <f>C11+D11</f>
        <v>0</v>
      </c>
      <c r="F11" s="496"/>
      <c r="G11" s="143">
        <f t="shared" ref="G11:G12" si="0">E11*(F$10)</f>
        <v>0</v>
      </c>
      <c r="H11" s="51"/>
      <c r="I11" s="54"/>
      <c r="J11" s="497" t="s">
        <v>158</v>
      </c>
      <c r="K11" s="130"/>
      <c r="L11" s="130"/>
      <c r="M11" s="18"/>
      <c r="N11" s="18"/>
      <c r="O11" s="18"/>
      <c r="P11" s="18"/>
      <c r="Q11" s="18"/>
      <c r="R11" s="18"/>
      <c r="S11" s="18"/>
      <c r="T11" s="18"/>
      <c r="U11" s="18"/>
      <c r="V11" s="18"/>
      <c r="W11" s="18"/>
      <c r="X11" s="18"/>
      <c r="Y11" s="18"/>
      <c r="Z11" s="18"/>
      <c r="AA11" s="18"/>
    </row>
    <row r="12" spans="1:27" ht="15.95" customHeight="1" thickBot="1" x14ac:dyDescent="0.3">
      <c r="A12" s="18"/>
      <c r="B12" s="238" t="s">
        <v>8</v>
      </c>
      <c r="C12" s="47"/>
      <c r="D12" s="47"/>
      <c r="E12" s="144">
        <f>C12+D12</f>
        <v>0</v>
      </c>
      <c r="F12" s="494"/>
      <c r="G12" s="145">
        <f t="shared" si="0"/>
        <v>0</v>
      </c>
      <c r="H12" s="52"/>
      <c r="I12" s="54"/>
      <c r="J12" s="498"/>
      <c r="K12" s="130"/>
      <c r="L12" s="130"/>
      <c r="M12" s="18"/>
      <c r="N12" s="18"/>
      <c r="O12" s="18"/>
      <c r="P12" s="18"/>
      <c r="Q12" s="18"/>
      <c r="R12" s="18"/>
      <c r="S12" s="18"/>
      <c r="T12" s="18"/>
      <c r="U12" s="18"/>
      <c r="V12" s="18"/>
      <c r="W12" s="18"/>
      <c r="X12" s="18"/>
      <c r="Y12" s="18"/>
      <c r="Z12" s="18"/>
      <c r="AA12" s="18"/>
    </row>
    <row r="13" spans="1:27" ht="15.95" customHeight="1" thickBot="1" x14ac:dyDescent="0.3">
      <c r="A13" s="18"/>
      <c r="B13" s="290"/>
      <c r="C13" s="291"/>
      <c r="D13" s="291"/>
      <c r="E13" s="291"/>
      <c r="F13" s="291"/>
      <c r="G13" s="291"/>
      <c r="H13" s="292"/>
      <c r="I13" s="55"/>
      <c r="J13" s="498"/>
      <c r="K13" s="130"/>
      <c r="L13" s="130"/>
      <c r="M13" s="18"/>
      <c r="N13" s="18"/>
      <c r="O13" s="18"/>
      <c r="P13" s="18"/>
      <c r="Q13" s="18"/>
      <c r="R13" s="18"/>
      <c r="S13" s="18"/>
      <c r="T13" s="18"/>
      <c r="U13" s="18"/>
      <c r="V13" s="18"/>
      <c r="W13" s="18"/>
      <c r="X13" s="18"/>
      <c r="Y13" s="18"/>
      <c r="Z13" s="18"/>
      <c r="AA13" s="18"/>
    </row>
    <row r="14" spans="1:27" ht="15.95" customHeight="1" thickBot="1" x14ac:dyDescent="0.3">
      <c r="A14" s="18"/>
      <c r="B14" s="237" t="s">
        <v>60</v>
      </c>
      <c r="C14" s="19"/>
      <c r="D14" s="19"/>
      <c r="E14" s="140">
        <f>C14+D14</f>
        <v>0</v>
      </c>
      <c r="F14" s="493">
        <f>F$10</f>
        <v>0.2</v>
      </c>
      <c r="G14" s="141">
        <f>E14*F$10</f>
        <v>0</v>
      </c>
      <c r="H14" s="50"/>
      <c r="I14" s="54"/>
      <c r="J14" s="498"/>
      <c r="K14" s="130"/>
      <c r="L14" s="130"/>
      <c r="M14" s="18"/>
      <c r="N14" s="18"/>
      <c r="O14" s="18"/>
      <c r="P14" s="18"/>
      <c r="Q14" s="18"/>
      <c r="R14" s="18"/>
      <c r="S14" s="18"/>
      <c r="T14" s="18"/>
      <c r="U14" s="18"/>
      <c r="V14" s="18"/>
      <c r="W14" s="18"/>
      <c r="X14" s="18"/>
      <c r="Y14" s="18"/>
      <c r="Z14" s="18"/>
      <c r="AA14" s="18"/>
    </row>
    <row r="15" spans="1:27" ht="15.95" customHeight="1" thickBot="1" x14ac:dyDescent="0.3">
      <c r="A15" s="18"/>
      <c r="B15" s="238" t="s">
        <v>11</v>
      </c>
      <c r="C15" s="20"/>
      <c r="D15" s="20"/>
      <c r="E15" s="142">
        <f>C15+D15</f>
        <v>0</v>
      </c>
      <c r="F15" s="496"/>
      <c r="G15" s="143">
        <f t="shared" ref="G15:G18" si="1">E15*F$10</f>
        <v>0</v>
      </c>
      <c r="H15" s="51"/>
      <c r="I15" s="54"/>
      <c r="J15" s="498"/>
      <c r="K15" s="130"/>
      <c r="L15" s="130"/>
      <c r="M15" s="18"/>
      <c r="N15" s="18"/>
      <c r="O15" s="18"/>
      <c r="P15" s="18"/>
      <c r="Q15" s="18"/>
      <c r="R15" s="18"/>
      <c r="S15" s="18"/>
      <c r="T15" s="18"/>
      <c r="U15" s="18"/>
      <c r="V15" s="18"/>
      <c r="W15" s="18"/>
      <c r="X15" s="18"/>
      <c r="Y15" s="18"/>
      <c r="Z15" s="18"/>
      <c r="AA15" s="18"/>
    </row>
    <row r="16" spans="1:27" ht="15.95" customHeight="1" thickBot="1" x14ac:dyDescent="0.3">
      <c r="A16" s="18"/>
      <c r="B16" s="238" t="s">
        <v>61</v>
      </c>
      <c r="C16" s="20"/>
      <c r="D16" s="20"/>
      <c r="E16" s="142">
        <f>C16+D16</f>
        <v>0</v>
      </c>
      <c r="F16" s="496"/>
      <c r="G16" s="143">
        <f t="shared" si="1"/>
        <v>0</v>
      </c>
      <c r="H16" s="51"/>
      <c r="I16" s="54"/>
      <c r="J16" s="499"/>
      <c r="K16" s="130"/>
      <c r="L16" s="130"/>
      <c r="M16" s="18"/>
      <c r="N16" s="18"/>
      <c r="O16" s="18"/>
      <c r="P16" s="18"/>
      <c r="Q16" s="18"/>
      <c r="R16" s="18"/>
      <c r="S16" s="18"/>
      <c r="T16" s="18"/>
      <c r="U16" s="18"/>
      <c r="V16" s="18"/>
      <c r="W16" s="18"/>
      <c r="X16" s="18"/>
      <c r="Y16" s="18"/>
      <c r="Z16" s="18"/>
      <c r="AA16" s="18"/>
    </row>
    <row r="17" spans="1:27" ht="15.95" customHeight="1" thickBot="1" x14ac:dyDescent="0.3">
      <c r="A17" s="18"/>
      <c r="B17" s="238" t="s">
        <v>62</v>
      </c>
      <c r="C17" s="20"/>
      <c r="D17" s="20"/>
      <c r="E17" s="142">
        <f>C17+D17</f>
        <v>0</v>
      </c>
      <c r="F17" s="496"/>
      <c r="G17" s="143">
        <f t="shared" si="1"/>
        <v>0</v>
      </c>
      <c r="H17" s="51"/>
      <c r="I17" s="54"/>
      <c r="J17" s="500" t="e">
        <f>H22/E22</f>
        <v>#DIV/0!</v>
      </c>
      <c r="K17" s="130"/>
      <c r="L17" s="130"/>
      <c r="M17" s="18"/>
      <c r="N17" s="18"/>
      <c r="O17" s="18"/>
      <c r="P17" s="18"/>
      <c r="Q17" s="18"/>
      <c r="R17" s="18"/>
      <c r="S17" s="18"/>
      <c r="T17" s="18"/>
      <c r="U17" s="18"/>
      <c r="V17" s="18"/>
      <c r="W17" s="18"/>
      <c r="X17" s="18"/>
      <c r="Y17" s="18"/>
      <c r="Z17" s="18"/>
      <c r="AA17" s="18"/>
    </row>
    <row r="18" spans="1:27" ht="15.95" customHeight="1" thickBot="1" x14ac:dyDescent="0.3">
      <c r="A18" s="18"/>
      <c r="B18" s="238" t="s">
        <v>63</v>
      </c>
      <c r="C18" s="47"/>
      <c r="D18" s="47"/>
      <c r="E18" s="144">
        <f>C18+D18</f>
        <v>0</v>
      </c>
      <c r="F18" s="494"/>
      <c r="G18" s="145">
        <f t="shared" si="1"/>
        <v>0</v>
      </c>
      <c r="H18" s="52"/>
      <c r="I18" s="54"/>
      <c r="J18" s="501"/>
      <c r="K18" s="130"/>
      <c r="L18" s="130"/>
      <c r="M18" s="18"/>
      <c r="N18" s="18"/>
      <c r="O18" s="18"/>
      <c r="P18" s="18"/>
      <c r="Q18" s="18"/>
      <c r="R18" s="18"/>
      <c r="S18" s="18"/>
      <c r="T18" s="18"/>
      <c r="U18" s="18"/>
      <c r="V18" s="18"/>
      <c r="W18" s="18"/>
      <c r="X18" s="18"/>
      <c r="Y18" s="18"/>
      <c r="Z18" s="18"/>
      <c r="AA18" s="18"/>
    </row>
    <row r="19" spans="1:27" ht="15.95" customHeight="1" thickBot="1" x14ac:dyDescent="0.3">
      <c r="A19" s="18"/>
      <c r="B19" s="293"/>
      <c r="C19" s="294"/>
      <c r="D19" s="294"/>
      <c r="E19" s="294"/>
      <c r="F19" s="294"/>
      <c r="G19" s="294"/>
      <c r="H19" s="295"/>
      <c r="I19" s="132"/>
      <c r="J19" s="133"/>
      <c r="K19" s="130"/>
      <c r="L19" s="130"/>
      <c r="M19" s="18"/>
      <c r="N19" s="18"/>
      <c r="O19" s="18"/>
      <c r="P19" s="18"/>
      <c r="Q19" s="18"/>
      <c r="R19" s="18"/>
      <c r="S19" s="18"/>
      <c r="T19" s="18"/>
      <c r="U19" s="18"/>
      <c r="V19" s="18"/>
      <c r="W19" s="18"/>
      <c r="X19" s="18"/>
      <c r="Y19" s="18"/>
      <c r="Z19" s="18"/>
      <c r="AA19" s="18"/>
    </row>
    <row r="20" spans="1:27" ht="15.95" customHeight="1" thickBot="1" x14ac:dyDescent="0.3">
      <c r="A20" s="18"/>
      <c r="B20" s="237" t="s">
        <v>65</v>
      </c>
      <c r="C20" s="46"/>
      <c r="D20" s="19"/>
      <c r="E20" s="140">
        <f>C21+D20</f>
        <v>0</v>
      </c>
      <c r="F20" s="493">
        <f>F$10</f>
        <v>0.2</v>
      </c>
      <c r="G20" s="141">
        <f>E20*F$10</f>
        <v>0</v>
      </c>
      <c r="H20" s="50"/>
      <c r="I20" s="54"/>
      <c r="J20" s="133"/>
      <c r="K20" s="130"/>
      <c r="L20" s="130"/>
      <c r="M20" s="18"/>
      <c r="N20" s="18"/>
      <c r="O20" s="18"/>
      <c r="P20" s="18"/>
      <c r="Q20" s="18"/>
      <c r="R20" s="18"/>
      <c r="S20" s="18"/>
      <c r="T20" s="18"/>
      <c r="U20" s="18"/>
      <c r="V20" s="18"/>
      <c r="W20" s="18"/>
      <c r="X20" s="18"/>
      <c r="Y20" s="18"/>
      <c r="Z20" s="18"/>
      <c r="AA20" s="18"/>
    </row>
    <row r="21" spans="1:27" ht="15.95" customHeight="1" thickBot="1" x14ac:dyDescent="0.3">
      <c r="A21" s="18"/>
      <c r="B21" s="238" t="s">
        <v>17</v>
      </c>
      <c r="C21" s="20"/>
      <c r="D21" s="21"/>
      <c r="E21" s="146">
        <f>C21+D21</f>
        <v>0</v>
      </c>
      <c r="F21" s="494"/>
      <c r="G21" s="143">
        <f>E21*F$10</f>
        <v>0</v>
      </c>
      <c r="H21" s="53"/>
      <c r="I21" s="54"/>
      <c r="J21" s="151" t="e">
        <f>H22/E22</f>
        <v>#DIV/0!</v>
      </c>
      <c r="K21" s="130"/>
      <c r="L21" s="130"/>
      <c r="M21" s="18"/>
      <c r="N21" s="18"/>
      <c r="O21" s="18"/>
      <c r="P21" s="18"/>
      <c r="Q21" s="18"/>
      <c r="R21" s="18"/>
      <c r="S21" s="18"/>
      <c r="T21" s="18"/>
      <c r="U21" s="18"/>
      <c r="V21" s="18"/>
      <c r="W21" s="18"/>
      <c r="X21" s="18"/>
      <c r="Y21" s="18"/>
      <c r="Z21" s="18"/>
      <c r="AA21" s="18"/>
    </row>
    <row r="22" spans="1:27" ht="16.5" thickBot="1" x14ac:dyDescent="0.3">
      <c r="A22" s="18"/>
      <c r="B22" s="147" t="s">
        <v>64</v>
      </c>
      <c r="C22" s="148">
        <f>SUM(C10:C21)</f>
        <v>0</v>
      </c>
      <c r="D22" s="148">
        <f>SUM(D10:D21)</f>
        <v>0</v>
      </c>
      <c r="E22" s="22">
        <f>SUM(E10:E21)</f>
        <v>0</v>
      </c>
      <c r="F22" s="42">
        <f>F$10</f>
        <v>0.2</v>
      </c>
      <c r="G22" s="149">
        <f>SUM(G10:G21)</f>
        <v>0</v>
      </c>
      <c r="H22" s="150">
        <f>SUM(H10:H21)</f>
        <v>0</v>
      </c>
      <c r="I22" s="134"/>
      <c r="J22" s="43">
        <f>F22*0.7</f>
        <v>0.13999999999999999</v>
      </c>
      <c r="K22" s="130"/>
      <c r="L22" s="130"/>
      <c r="M22" s="18"/>
      <c r="N22" s="18"/>
      <c r="O22" s="18"/>
      <c r="P22" s="18"/>
      <c r="Q22" s="18"/>
      <c r="R22" s="18"/>
      <c r="S22" s="18"/>
      <c r="T22" s="18"/>
      <c r="U22" s="18"/>
      <c r="V22" s="18"/>
      <c r="W22" s="18"/>
      <c r="X22" s="18"/>
      <c r="Y22" s="18"/>
      <c r="Z22" s="18"/>
      <c r="AA22" s="18"/>
    </row>
    <row r="23" spans="1:27" x14ac:dyDescent="0.25">
      <c r="A23" s="18"/>
      <c r="B23" s="130"/>
      <c r="C23" s="130"/>
      <c r="D23" s="130"/>
      <c r="E23" s="130"/>
      <c r="F23" s="130"/>
      <c r="G23" s="130"/>
      <c r="H23" s="135"/>
      <c r="I23" s="135"/>
      <c r="J23" s="136"/>
      <c r="K23" s="130"/>
      <c r="L23" s="130"/>
      <c r="M23" s="18"/>
      <c r="N23" s="18"/>
      <c r="O23" s="18"/>
      <c r="P23" s="18"/>
      <c r="Q23" s="18"/>
      <c r="R23" s="18"/>
      <c r="S23" s="18"/>
      <c r="T23" s="18"/>
      <c r="U23" s="18"/>
      <c r="V23" s="18"/>
      <c r="W23" s="18"/>
      <c r="X23" s="18"/>
      <c r="Y23" s="18"/>
      <c r="Z23" s="18"/>
      <c r="AA23" s="18"/>
    </row>
    <row r="24" spans="1:27" x14ac:dyDescent="0.25">
      <c r="A24" s="137"/>
      <c r="B24" s="130"/>
      <c r="C24" s="130"/>
      <c r="D24" s="130"/>
      <c r="E24" s="130"/>
      <c r="F24" s="130"/>
      <c r="G24" s="130"/>
      <c r="H24" s="130"/>
      <c r="I24" s="130"/>
      <c r="J24" s="130"/>
      <c r="K24" s="130"/>
      <c r="L24" s="137"/>
      <c r="M24" s="137"/>
      <c r="N24" s="137"/>
      <c r="O24" s="137"/>
      <c r="P24" s="137"/>
      <c r="Q24" s="137"/>
      <c r="R24" s="137"/>
      <c r="S24" s="137"/>
      <c r="T24" s="137"/>
      <c r="U24" s="137"/>
      <c r="V24" s="137"/>
      <c r="W24" s="137"/>
      <c r="X24" s="137"/>
      <c r="Y24" s="137"/>
      <c r="Z24" s="137"/>
      <c r="AA24" s="137"/>
    </row>
    <row r="25" spans="1:27" x14ac:dyDescent="0.25">
      <c r="A25" s="137"/>
      <c r="B25" s="130"/>
      <c r="C25" s="130"/>
      <c r="D25" s="130"/>
      <c r="E25" s="130"/>
      <c r="F25" s="130"/>
      <c r="G25" s="130"/>
      <c r="H25" s="130"/>
      <c r="I25" s="130"/>
      <c r="J25" s="130"/>
      <c r="K25" s="130"/>
      <c r="L25" s="137"/>
      <c r="M25" s="137"/>
      <c r="N25" s="137"/>
      <c r="O25" s="137"/>
      <c r="P25" s="137"/>
      <c r="Q25" s="137"/>
      <c r="R25" s="137"/>
      <c r="S25" s="137"/>
      <c r="T25" s="137"/>
      <c r="U25" s="137"/>
      <c r="V25" s="137"/>
      <c r="W25" s="137"/>
      <c r="X25" s="137"/>
      <c r="Y25" s="137"/>
      <c r="Z25" s="137"/>
      <c r="AA25" s="137"/>
    </row>
    <row r="26" spans="1:27" x14ac:dyDescent="0.25">
      <c r="A26" s="137"/>
      <c r="B26" s="130"/>
      <c r="C26" s="130"/>
      <c r="D26" s="130"/>
      <c r="E26" s="130"/>
      <c r="F26" s="130"/>
      <c r="G26" s="130"/>
      <c r="H26" s="130"/>
      <c r="I26" s="130"/>
      <c r="J26" s="130"/>
      <c r="K26" s="130"/>
      <c r="L26" s="137"/>
      <c r="M26" s="137"/>
      <c r="N26" s="137"/>
      <c r="O26" s="137"/>
      <c r="P26" s="137"/>
      <c r="Q26" s="137"/>
      <c r="R26" s="137"/>
      <c r="S26" s="137"/>
      <c r="T26" s="137"/>
      <c r="U26" s="137"/>
      <c r="V26" s="137"/>
      <c r="W26" s="137"/>
      <c r="X26" s="137"/>
      <c r="Y26" s="137"/>
      <c r="Z26" s="137"/>
      <c r="AA26" s="137"/>
    </row>
    <row r="27" spans="1:27" x14ac:dyDescent="0.25">
      <c r="A27" s="137"/>
      <c r="B27" s="130" t="s">
        <v>97</v>
      </c>
      <c r="C27" s="130"/>
      <c r="D27" s="130"/>
      <c r="E27" s="130"/>
      <c r="F27" s="130"/>
      <c r="G27" s="130"/>
      <c r="H27" s="130"/>
      <c r="I27" s="130"/>
      <c r="J27" s="130"/>
      <c r="K27" s="130"/>
      <c r="L27" s="137"/>
      <c r="M27" s="137"/>
      <c r="N27" s="137"/>
      <c r="O27" s="137"/>
      <c r="P27" s="137"/>
      <c r="Q27" s="137"/>
      <c r="R27" s="137"/>
      <c r="S27" s="137"/>
      <c r="T27" s="137"/>
      <c r="U27" s="137"/>
      <c r="V27" s="137"/>
      <c r="W27" s="137"/>
      <c r="X27" s="137"/>
      <c r="Y27" s="137"/>
      <c r="Z27" s="137"/>
      <c r="AA27" s="137"/>
    </row>
    <row r="28" spans="1:27" x14ac:dyDescent="0.25">
      <c r="A28" s="137"/>
      <c r="B28" s="130"/>
      <c r="C28" s="130"/>
      <c r="D28" s="130"/>
      <c r="E28" s="130"/>
      <c r="F28" s="130"/>
      <c r="G28" s="130"/>
      <c r="H28" s="130"/>
      <c r="I28" s="130"/>
      <c r="J28" s="130"/>
      <c r="K28" s="130"/>
      <c r="L28" s="137"/>
      <c r="M28" s="137"/>
      <c r="N28" s="137"/>
      <c r="O28" s="137"/>
      <c r="P28" s="137"/>
      <c r="Q28" s="137"/>
      <c r="R28" s="137"/>
      <c r="S28" s="137"/>
      <c r="T28" s="137"/>
      <c r="U28" s="137"/>
      <c r="V28" s="137"/>
      <c r="W28" s="137"/>
      <c r="X28" s="137"/>
      <c r="Y28" s="137"/>
      <c r="Z28" s="137"/>
      <c r="AA28" s="137"/>
    </row>
    <row r="29" spans="1:27" x14ac:dyDescent="0.25">
      <c r="A29" s="137"/>
      <c r="B29" s="130"/>
      <c r="C29" s="130"/>
      <c r="D29" s="130"/>
      <c r="E29" s="130"/>
      <c r="F29" s="130"/>
      <c r="G29" s="130"/>
      <c r="H29" s="130"/>
      <c r="I29" s="130"/>
      <c r="J29" s="130"/>
      <c r="K29" s="130"/>
      <c r="L29" s="137"/>
      <c r="M29" s="137"/>
      <c r="N29" s="137"/>
      <c r="O29" s="137"/>
      <c r="P29" s="137"/>
      <c r="Q29" s="137"/>
      <c r="R29" s="137"/>
      <c r="S29" s="137"/>
      <c r="T29" s="137"/>
      <c r="U29" s="137"/>
      <c r="V29" s="137"/>
      <c r="W29" s="137"/>
      <c r="X29" s="137"/>
      <c r="Y29" s="137"/>
      <c r="Z29" s="137"/>
      <c r="AA29" s="137"/>
    </row>
    <row r="30" spans="1:27" x14ac:dyDescent="0.25">
      <c r="A30" s="137"/>
      <c r="B30" s="130"/>
      <c r="C30" s="130"/>
      <c r="D30" s="130"/>
      <c r="E30" s="130"/>
      <c r="F30" s="130"/>
      <c r="G30" s="130"/>
      <c r="H30" s="130"/>
      <c r="I30" s="130"/>
      <c r="J30" s="130"/>
      <c r="K30" s="130"/>
      <c r="L30" s="137"/>
      <c r="M30" s="137"/>
      <c r="N30" s="137"/>
      <c r="O30" s="137"/>
      <c r="P30" s="137"/>
      <c r="Q30" s="137"/>
      <c r="R30" s="137"/>
      <c r="S30" s="137"/>
      <c r="T30" s="137"/>
      <c r="U30" s="137"/>
      <c r="V30" s="137"/>
      <c r="W30" s="137"/>
      <c r="X30" s="137"/>
      <c r="Y30" s="137"/>
      <c r="Z30" s="137"/>
      <c r="AA30" s="137"/>
    </row>
    <row r="31" spans="1:27" x14ac:dyDescent="0.25">
      <c r="A31" s="137"/>
      <c r="B31" s="130"/>
      <c r="C31" s="130"/>
      <c r="D31" s="130"/>
      <c r="E31" s="130"/>
      <c r="F31" s="130"/>
      <c r="G31" s="130"/>
      <c r="H31" s="130"/>
      <c r="I31" s="130"/>
      <c r="J31" s="130"/>
      <c r="K31" s="130"/>
      <c r="L31" s="137"/>
      <c r="M31" s="137"/>
      <c r="N31" s="137"/>
      <c r="O31" s="137"/>
      <c r="P31" s="137"/>
      <c r="Q31" s="137"/>
      <c r="R31" s="137"/>
      <c r="S31" s="137"/>
      <c r="T31" s="137"/>
      <c r="U31" s="137"/>
      <c r="V31" s="137"/>
      <c r="W31" s="137"/>
      <c r="X31" s="137"/>
      <c r="Y31" s="137"/>
      <c r="Z31" s="137"/>
      <c r="AA31" s="137"/>
    </row>
    <row r="32" spans="1:27" x14ac:dyDescent="0.25">
      <c r="A32" s="137"/>
      <c r="B32" s="130"/>
      <c r="C32" s="130"/>
      <c r="D32" s="130"/>
      <c r="E32" s="130"/>
      <c r="F32" s="130"/>
      <c r="G32" s="130"/>
      <c r="H32" s="130"/>
      <c r="I32" s="130"/>
      <c r="J32" s="137"/>
      <c r="K32" s="130"/>
      <c r="L32" s="137"/>
      <c r="M32" s="137"/>
      <c r="N32" s="137"/>
      <c r="O32" s="137"/>
      <c r="P32" s="137"/>
      <c r="Q32" s="137"/>
      <c r="R32" s="137"/>
      <c r="S32" s="137"/>
      <c r="T32" s="137"/>
      <c r="U32" s="137"/>
      <c r="V32" s="137"/>
      <c r="W32" s="137"/>
      <c r="X32" s="137"/>
      <c r="Y32" s="137"/>
      <c r="Z32" s="137"/>
      <c r="AA32" s="137"/>
    </row>
    <row r="33" spans="1:27" x14ac:dyDescent="0.25">
      <c r="A33" s="137"/>
      <c r="B33" s="137"/>
      <c r="C33" s="137"/>
      <c r="D33" s="137"/>
      <c r="E33" s="137"/>
      <c r="F33" s="137"/>
      <c r="G33" s="137"/>
      <c r="H33" s="137"/>
      <c r="I33" s="137"/>
      <c r="J33" s="137"/>
      <c r="K33" s="137"/>
      <c r="L33" s="137"/>
      <c r="M33" s="137"/>
      <c r="N33" s="137"/>
      <c r="O33" s="137"/>
      <c r="P33" s="137"/>
      <c r="Q33" s="137"/>
      <c r="R33" s="137"/>
      <c r="S33" s="137"/>
      <c r="T33" s="137"/>
      <c r="U33" s="137"/>
      <c r="V33" s="137"/>
      <c r="W33" s="137"/>
      <c r="X33" s="137"/>
      <c r="Y33" s="137"/>
      <c r="Z33" s="137"/>
      <c r="AA33" s="137"/>
    </row>
    <row r="34" spans="1:27" x14ac:dyDescent="0.25">
      <c r="A34" s="137"/>
      <c r="B34" s="137"/>
      <c r="C34" s="137"/>
      <c r="D34" s="137"/>
      <c r="E34" s="137"/>
      <c r="F34" s="137"/>
      <c r="G34" s="137"/>
      <c r="H34" s="137"/>
      <c r="I34" s="137"/>
      <c r="J34" s="137"/>
      <c r="K34" s="137"/>
      <c r="L34" s="137"/>
      <c r="M34" s="137"/>
      <c r="N34" s="137"/>
      <c r="O34" s="137"/>
      <c r="P34" s="137"/>
      <c r="Q34" s="137"/>
      <c r="R34" s="137"/>
      <c r="S34" s="137"/>
      <c r="T34" s="137"/>
      <c r="U34" s="137"/>
      <c r="V34" s="137"/>
      <c r="W34" s="137"/>
      <c r="X34" s="137"/>
      <c r="Y34" s="137"/>
      <c r="Z34" s="137"/>
      <c r="AA34" s="137"/>
    </row>
    <row r="35" spans="1:27" x14ac:dyDescent="0.25">
      <c r="A35" s="137"/>
      <c r="B35" s="137"/>
      <c r="C35" s="137"/>
      <c r="D35" s="137"/>
      <c r="E35" s="137"/>
      <c r="F35" s="137"/>
      <c r="G35" s="137"/>
      <c r="H35" s="137"/>
      <c r="I35" s="137"/>
      <c r="J35" s="137"/>
      <c r="K35" s="137"/>
      <c r="L35" s="137"/>
      <c r="M35" s="137"/>
      <c r="N35" s="137"/>
      <c r="O35" s="137"/>
      <c r="P35" s="137"/>
      <c r="Q35" s="137"/>
      <c r="R35" s="137"/>
      <c r="S35" s="137"/>
      <c r="T35" s="137"/>
      <c r="U35" s="137"/>
      <c r="V35" s="137"/>
      <c r="W35" s="137"/>
      <c r="X35" s="137"/>
      <c r="Y35" s="137"/>
      <c r="Z35" s="137"/>
      <c r="AA35" s="137"/>
    </row>
    <row r="36" spans="1:27" x14ac:dyDescent="0.25">
      <c r="A36" s="137"/>
      <c r="B36" s="137"/>
      <c r="C36" s="137"/>
      <c r="D36" s="137"/>
      <c r="E36" s="137"/>
      <c r="F36" s="137"/>
      <c r="G36" s="137"/>
      <c r="H36" s="137"/>
      <c r="I36" s="137"/>
      <c r="J36" s="137"/>
      <c r="K36" s="137"/>
      <c r="L36" s="137"/>
      <c r="M36" s="137"/>
      <c r="N36" s="137"/>
      <c r="O36" s="137"/>
      <c r="P36" s="137"/>
      <c r="Q36" s="137"/>
      <c r="R36" s="137"/>
      <c r="S36" s="137"/>
      <c r="T36" s="137"/>
      <c r="U36" s="137"/>
      <c r="V36" s="137"/>
      <c r="W36" s="137"/>
      <c r="X36" s="137"/>
      <c r="Y36" s="137"/>
      <c r="Z36" s="137"/>
      <c r="AA36" s="137"/>
    </row>
    <row r="37" spans="1:27" x14ac:dyDescent="0.25">
      <c r="A37" s="137"/>
      <c r="B37" s="137"/>
      <c r="C37" s="137"/>
      <c r="D37" s="137"/>
      <c r="E37" s="137"/>
      <c r="F37" s="137"/>
      <c r="G37" s="137"/>
      <c r="H37" s="137"/>
      <c r="I37" s="137"/>
      <c r="J37" s="137"/>
      <c r="K37" s="137"/>
      <c r="L37" s="137"/>
      <c r="M37" s="137"/>
      <c r="N37" s="137"/>
      <c r="O37" s="137"/>
      <c r="P37" s="137"/>
      <c r="Q37" s="137"/>
      <c r="R37" s="137"/>
      <c r="S37" s="137"/>
      <c r="T37" s="137"/>
      <c r="U37" s="137"/>
      <c r="V37" s="137"/>
      <c r="W37" s="137"/>
      <c r="X37" s="137"/>
      <c r="Y37" s="137"/>
      <c r="Z37" s="137"/>
      <c r="AA37" s="137"/>
    </row>
    <row r="38" spans="1:27" x14ac:dyDescent="0.25">
      <c r="A38" s="137"/>
      <c r="B38" s="137"/>
      <c r="C38" s="137"/>
      <c r="D38" s="137"/>
      <c r="E38" s="137"/>
      <c r="F38" s="137"/>
      <c r="G38" s="137"/>
      <c r="H38" s="137"/>
      <c r="I38" s="137"/>
      <c r="J38" s="137"/>
      <c r="K38" s="137"/>
      <c r="L38" s="137"/>
      <c r="M38" s="137"/>
      <c r="N38" s="137"/>
      <c r="O38" s="137"/>
      <c r="P38" s="137"/>
      <c r="Q38" s="137"/>
      <c r="R38" s="137"/>
      <c r="S38" s="137"/>
      <c r="T38" s="137"/>
      <c r="U38" s="137"/>
      <c r="V38" s="137"/>
      <c r="W38" s="137"/>
      <c r="X38" s="137"/>
      <c r="Y38" s="137"/>
      <c r="Z38" s="137"/>
      <c r="AA38" s="137"/>
    </row>
    <row r="39" spans="1:27" x14ac:dyDescent="0.25">
      <c r="A39" s="137"/>
      <c r="B39" s="137"/>
      <c r="C39" s="137"/>
      <c r="D39" s="137"/>
      <c r="E39" s="137"/>
      <c r="F39" s="137"/>
      <c r="G39" s="137"/>
      <c r="H39" s="137"/>
      <c r="I39" s="137"/>
      <c r="J39" s="137"/>
      <c r="K39" s="137"/>
      <c r="L39" s="137"/>
      <c r="M39" s="137"/>
      <c r="N39" s="137"/>
      <c r="O39" s="137"/>
      <c r="P39" s="137"/>
      <c r="Q39" s="137"/>
      <c r="R39" s="137"/>
      <c r="S39" s="137"/>
      <c r="T39" s="137"/>
      <c r="U39" s="137"/>
      <c r="V39" s="137"/>
      <c r="W39" s="137"/>
      <c r="X39" s="137"/>
      <c r="Y39" s="137"/>
      <c r="Z39" s="137"/>
      <c r="AA39" s="137"/>
    </row>
    <row r="40" spans="1:27" x14ac:dyDescent="0.25">
      <c r="A40" s="137"/>
      <c r="B40" s="137"/>
      <c r="C40" s="137"/>
      <c r="D40" s="137"/>
      <c r="E40" s="137"/>
      <c r="F40" s="137"/>
      <c r="G40" s="137"/>
      <c r="H40" s="137"/>
      <c r="I40" s="137"/>
      <c r="J40" s="137"/>
      <c r="K40" s="137"/>
      <c r="L40" s="137"/>
      <c r="M40" s="137"/>
      <c r="N40" s="137"/>
      <c r="O40" s="137"/>
      <c r="P40" s="137"/>
      <c r="Q40" s="137"/>
      <c r="R40" s="137"/>
      <c r="S40" s="137"/>
      <c r="T40" s="137"/>
      <c r="U40" s="137"/>
      <c r="V40" s="137"/>
      <c r="W40" s="137"/>
      <c r="X40" s="137"/>
      <c r="Y40" s="137"/>
      <c r="Z40" s="137"/>
      <c r="AA40" s="137"/>
    </row>
    <row r="41" spans="1:27" x14ac:dyDescent="0.25">
      <c r="A41" s="137"/>
      <c r="B41" s="137"/>
      <c r="C41" s="137"/>
      <c r="D41" s="137"/>
      <c r="E41" s="137"/>
      <c r="F41" s="137"/>
      <c r="G41" s="137"/>
      <c r="H41" s="137"/>
      <c r="I41" s="137"/>
      <c r="J41" s="137"/>
      <c r="K41" s="137"/>
      <c r="L41" s="137"/>
      <c r="M41" s="137"/>
      <c r="N41" s="137"/>
      <c r="O41" s="137"/>
      <c r="P41" s="137"/>
      <c r="Q41" s="137"/>
      <c r="R41" s="137"/>
      <c r="S41" s="137"/>
      <c r="T41" s="137"/>
      <c r="U41" s="137"/>
      <c r="V41" s="137"/>
      <c r="W41" s="137"/>
      <c r="X41" s="137"/>
      <c r="Y41" s="137"/>
      <c r="Z41" s="137"/>
      <c r="AA41" s="137"/>
    </row>
    <row r="42" spans="1:27" x14ac:dyDescent="0.25">
      <c r="A42" s="137"/>
      <c r="B42" s="137"/>
      <c r="C42" s="137"/>
      <c r="D42" s="137"/>
      <c r="E42" s="137"/>
      <c r="F42" s="137"/>
      <c r="G42" s="137"/>
      <c r="H42" s="137"/>
      <c r="I42" s="137"/>
      <c r="J42" s="137"/>
      <c r="K42" s="137"/>
      <c r="L42" s="137"/>
      <c r="M42" s="137"/>
      <c r="N42" s="137"/>
      <c r="O42" s="137"/>
      <c r="P42" s="137"/>
      <c r="Q42" s="137"/>
      <c r="R42" s="137"/>
      <c r="S42" s="137"/>
      <c r="T42" s="137"/>
      <c r="U42" s="137"/>
      <c r="V42" s="137"/>
      <c r="W42" s="137"/>
      <c r="X42" s="137"/>
      <c r="Y42" s="137"/>
      <c r="Z42" s="137"/>
      <c r="AA42" s="137"/>
    </row>
    <row r="43" spans="1:27" x14ac:dyDescent="0.25">
      <c r="A43" s="137"/>
      <c r="B43" s="137"/>
      <c r="C43" s="137"/>
      <c r="D43" s="137"/>
      <c r="E43" s="137"/>
      <c r="F43" s="137"/>
      <c r="G43" s="137"/>
      <c r="H43" s="137"/>
      <c r="I43" s="137"/>
      <c r="J43" s="137"/>
      <c r="K43" s="137"/>
      <c r="L43" s="137"/>
      <c r="M43" s="137"/>
      <c r="N43" s="137"/>
      <c r="O43" s="137"/>
      <c r="P43" s="137"/>
      <c r="Q43" s="137"/>
      <c r="R43" s="137"/>
      <c r="S43" s="137"/>
      <c r="T43" s="137"/>
      <c r="U43" s="137"/>
      <c r="V43" s="137"/>
      <c r="W43" s="137"/>
      <c r="X43" s="137"/>
      <c r="Y43" s="137"/>
      <c r="Z43" s="137"/>
      <c r="AA43" s="137"/>
    </row>
    <row r="44" spans="1:27" x14ac:dyDescent="0.25">
      <c r="A44" s="137"/>
      <c r="B44" s="137"/>
      <c r="C44" s="137"/>
      <c r="D44" s="137"/>
      <c r="E44" s="137"/>
      <c r="F44" s="137"/>
      <c r="G44" s="137"/>
      <c r="H44" s="137"/>
      <c r="I44" s="137"/>
      <c r="J44" s="137"/>
      <c r="K44" s="137"/>
      <c r="L44" s="137"/>
      <c r="M44" s="137"/>
      <c r="N44" s="137"/>
      <c r="O44" s="137"/>
      <c r="P44" s="137"/>
      <c r="Q44" s="137"/>
      <c r="R44" s="137"/>
      <c r="S44" s="137"/>
      <c r="T44" s="137"/>
      <c r="U44" s="137"/>
      <c r="V44" s="137"/>
      <c r="W44" s="137"/>
      <c r="X44" s="137"/>
      <c r="Y44" s="137"/>
      <c r="Z44" s="137"/>
      <c r="AA44" s="137"/>
    </row>
    <row r="45" spans="1:27" x14ac:dyDescent="0.2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row>
    <row r="46" spans="1:27" x14ac:dyDescent="0.25">
      <c r="A46" s="137"/>
      <c r="B46" s="137"/>
      <c r="C46" s="137"/>
      <c r="D46" s="137"/>
      <c r="E46" s="137"/>
      <c r="F46" s="137"/>
      <c r="G46" s="137"/>
      <c r="H46" s="137"/>
      <c r="I46" s="137"/>
      <c r="J46" s="137"/>
      <c r="K46" s="137"/>
      <c r="L46" s="137"/>
      <c r="M46" s="137"/>
      <c r="N46" s="137"/>
      <c r="O46" s="137"/>
      <c r="P46" s="137"/>
      <c r="Q46" s="137"/>
      <c r="R46" s="137"/>
      <c r="S46" s="137"/>
      <c r="T46" s="137"/>
      <c r="U46" s="137"/>
      <c r="V46" s="137"/>
      <c r="W46" s="137"/>
      <c r="X46" s="137"/>
      <c r="Y46" s="137"/>
      <c r="Z46" s="137"/>
      <c r="AA46" s="137"/>
    </row>
    <row r="47" spans="1:27" x14ac:dyDescent="0.25">
      <c r="A47" s="137"/>
      <c r="B47" s="137"/>
      <c r="C47" s="137"/>
      <c r="D47" s="137"/>
      <c r="E47" s="137"/>
      <c r="F47" s="137"/>
      <c r="G47" s="137"/>
      <c r="H47" s="137"/>
      <c r="I47" s="137"/>
      <c r="J47" s="137"/>
      <c r="K47" s="137"/>
      <c r="L47" s="137"/>
      <c r="M47" s="137"/>
      <c r="N47" s="137"/>
      <c r="O47" s="137"/>
      <c r="P47" s="137"/>
      <c r="Q47" s="137"/>
      <c r="R47" s="137"/>
      <c r="S47" s="137"/>
      <c r="T47" s="137"/>
      <c r="U47" s="137"/>
      <c r="V47" s="137"/>
      <c r="W47" s="137"/>
      <c r="X47" s="137"/>
      <c r="Y47" s="137"/>
      <c r="Z47" s="137"/>
      <c r="AA47" s="137"/>
    </row>
    <row r="48" spans="1:27" x14ac:dyDescent="0.25">
      <c r="A48" s="137"/>
      <c r="B48" s="137"/>
      <c r="C48" s="137"/>
      <c r="D48" s="137"/>
      <c r="E48" s="137"/>
      <c r="F48" s="137"/>
      <c r="G48" s="137"/>
      <c r="H48" s="137"/>
      <c r="I48" s="137"/>
      <c r="J48" s="137"/>
      <c r="K48" s="137"/>
      <c r="L48" s="137"/>
      <c r="M48" s="137"/>
      <c r="N48" s="137"/>
      <c r="O48" s="137"/>
      <c r="P48" s="137"/>
      <c r="Q48" s="137"/>
      <c r="R48" s="137"/>
      <c r="S48" s="137"/>
      <c r="T48" s="137"/>
      <c r="U48" s="137"/>
      <c r="V48" s="137"/>
      <c r="W48" s="137"/>
      <c r="X48" s="137"/>
      <c r="Y48" s="137"/>
      <c r="Z48" s="137"/>
      <c r="AA48" s="137"/>
    </row>
    <row r="49" spans="1:27" x14ac:dyDescent="0.25">
      <c r="A49" s="137"/>
      <c r="B49" s="137"/>
      <c r="C49" s="137"/>
      <c r="D49" s="137"/>
      <c r="E49" s="137"/>
      <c r="F49" s="137"/>
      <c r="G49" s="137"/>
      <c r="H49" s="137"/>
      <c r="I49" s="137"/>
      <c r="J49" s="137"/>
      <c r="K49" s="137"/>
      <c r="L49" s="137"/>
      <c r="M49" s="137"/>
      <c r="N49" s="137"/>
      <c r="O49" s="137"/>
      <c r="P49" s="137"/>
      <c r="Q49" s="137"/>
      <c r="R49" s="137"/>
      <c r="S49" s="137"/>
      <c r="T49" s="137"/>
      <c r="U49" s="137"/>
      <c r="V49" s="137"/>
      <c r="W49" s="137"/>
      <c r="X49" s="137"/>
      <c r="Y49" s="137"/>
      <c r="Z49" s="137"/>
      <c r="AA49" s="137"/>
    </row>
    <row r="50" spans="1:27" x14ac:dyDescent="0.25">
      <c r="A50" s="137"/>
      <c r="B50" s="137"/>
      <c r="C50" s="137"/>
      <c r="D50" s="137"/>
      <c r="E50" s="137"/>
      <c r="F50" s="137"/>
      <c r="G50" s="137"/>
      <c r="H50" s="137"/>
      <c r="I50" s="137"/>
      <c r="J50" s="137"/>
      <c r="K50" s="137"/>
      <c r="L50" s="137"/>
      <c r="M50" s="137"/>
      <c r="N50" s="137"/>
      <c r="O50" s="137"/>
      <c r="P50" s="137"/>
      <c r="Q50" s="137"/>
      <c r="R50" s="137"/>
      <c r="S50" s="137"/>
      <c r="T50" s="137"/>
      <c r="U50" s="137"/>
      <c r="V50" s="137"/>
      <c r="W50" s="137"/>
      <c r="X50" s="137"/>
      <c r="Y50" s="137"/>
      <c r="Z50" s="137"/>
      <c r="AA50" s="137"/>
    </row>
    <row r="51" spans="1:27" x14ac:dyDescent="0.25">
      <c r="A51" s="137"/>
      <c r="B51" s="137"/>
      <c r="C51" s="137"/>
      <c r="D51" s="137"/>
      <c r="E51" s="137"/>
      <c r="F51" s="137"/>
      <c r="G51" s="137"/>
      <c r="H51" s="137"/>
      <c r="I51" s="137"/>
      <c r="K51" s="137"/>
      <c r="L51" s="137"/>
      <c r="M51" s="137"/>
      <c r="N51" s="137"/>
      <c r="O51" s="137"/>
      <c r="P51" s="137"/>
      <c r="Q51" s="137"/>
      <c r="R51" s="137"/>
      <c r="S51" s="137"/>
      <c r="T51" s="137"/>
      <c r="U51" s="137"/>
      <c r="V51" s="137"/>
      <c r="W51" s="137"/>
      <c r="X51" s="137"/>
      <c r="Y51" s="137"/>
      <c r="Z51" s="137"/>
      <c r="AA51" s="137"/>
    </row>
  </sheetData>
  <sheetProtection algorithmName="SHA-512" hashValue="xZODqVIWAnmAeLR7MiXxYtsKXpequ5URPhg7KrLZbpJmbtM2UQmpzZz8qfBX5H4eVcYm2XjPucfU33JxwEgdvg==" saltValue="A8GLW28C01D88EK+xKRfOQ==" spinCount="100000" sheet="1" objects="1" scenarios="1"/>
  <mergeCells count="12">
    <mergeCell ref="F20:F21"/>
    <mergeCell ref="C1:G3"/>
    <mergeCell ref="B1:B3"/>
    <mergeCell ref="B4:J4"/>
    <mergeCell ref="B5:J7"/>
    <mergeCell ref="F10:F12"/>
    <mergeCell ref="F14:F18"/>
    <mergeCell ref="J11:J16"/>
    <mergeCell ref="J17:J18"/>
    <mergeCell ref="H1:I1"/>
    <mergeCell ref="H2:I2"/>
    <mergeCell ref="H3:I3"/>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sheetPr>
  <dimension ref="A1:Y53"/>
  <sheetViews>
    <sheetView zoomScaleNormal="100" workbookViewId="0">
      <selection activeCell="Q1" sqref="Q1"/>
    </sheetView>
  </sheetViews>
  <sheetFormatPr baseColWidth="10" defaultColWidth="11.42578125" defaultRowHeight="15" x14ac:dyDescent="0.25"/>
  <cols>
    <col min="1" max="1" width="3.140625" customWidth="1"/>
    <col min="2" max="5" width="10.7109375" customWidth="1"/>
    <col min="7" max="8" width="18.7109375" customWidth="1"/>
    <col min="9" max="9" width="17.42578125" customWidth="1"/>
    <col min="10" max="11" width="20.85546875" bestFit="1" customWidth="1"/>
    <col min="15" max="15" width="12" customWidth="1"/>
    <col min="16" max="16" width="3" customWidth="1"/>
    <col min="17" max="17" width="24" customWidth="1"/>
    <col min="18" max="18" width="9.42578125" customWidth="1"/>
  </cols>
  <sheetData>
    <row r="1" spans="1:25" ht="19.5" customHeight="1" x14ac:dyDescent="0.25">
      <c r="A1" s="476"/>
      <c r="B1" s="448"/>
      <c r="C1" s="531"/>
      <c r="D1" s="531"/>
      <c r="E1" s="531"/>
      <c r="F1" s="533" t="str">
        <f>Ingreso!C1</f>
        <v>CALCULADORA DEL PLAN DE GESTIÓN AMBIENTAL DE RESIDUOS DE ENVASES Y EMPAQUES Y DE RESIDUOS DE PRODUCTOS PLÁSTICOS DE UN SOLO USO</v>
      </c>
      <c r="G1" s="534"/>
      <c r="H1" s="534"/>
      <c r="I1" s="534"/>
      <c r="J1" s="534"/>
      <c r="K1" s="534"/>
      <c r="L1" s="534"/>
      <c r="M1" s="535"/>
      <c r="N1" s="522" t="s">
        <v>94</v>
      </c>
      <c r="O1" s="523"/>
      <c r="P1" s="524"/>
      <c r="Q1" s="277" cm="1">
        <f t="array" ref="Q1:Q3">Instructivo!J1:J3</f>
        <v>46017</v>
      </c>
      <c r="R1" s="1"/>
      <c r="S1" s="1"/>
      <c r="T1" s="1"/>
      <c r="U1" s="1"/>
      <c r="V1" s="1"/>
      <c r="W1" s="1"/>
      <c r="X1" s="1"/>
      <c r="Y1" s="1"/>
    </row>
    <row r="2" spans="1:25" ht="19.5" customHeight="1" x14ac:dyDescent="0.25">
      <c r="A2" s="476"/>
      <c r="B2" s="449"/>
      <c r="C2" s="532"/>
      <c r="D2" s="532"/>
      <c r="E2" s="532"/>
      <c r="F2" s="536"/>
      <c r="G2" s="537"/>
      <c r="H2" s="537"/>
      <c r="I2" s="537"/>
      <c r="J2" s="537"/>
      <c r="K2" s="537"/>
      <c r="L2" s="537"/>
      <c r="M2" s="538"/>
      <c r="N2" s="525" t="s">
        <v>95</v>
      </c>
      <c r="O2" s="526"/>
      <c r="P2" s="527"/>
      <c r="Q2" s="280">
        <v>1</v>
      </c>
      <c r="R2" s="1"/>
      <c r="S2" s="1"/>
      <c r="T2" s="1"/>
      <c r="U2" s="1"/>
      <c r="V2" s="1"/>
      <c r="W2" s="1"/>
      <c r="X2" s="1"/>
      <c r="Y2" s="1"/>
    </row>
    <row r="3" spans="1:25" ht="19.5" customHeight="1" thickBot="1" x14ac:dyDescent="0.3">
      <c r="A3" s="476"/>
      <c r="B3" s="450"/>
      <c r="C3" s="399"/>
      <c r="D3" s="399"/>
      <c r="E3" s="399"/>
      <c r="F3" s="539"/>
      <c r="G3" s="540"/>
      <c r="H3" s="540"/>
      <c r="I3" s="540"/>
      <c r="J3" s="540"/>
      <c r="K3" s="540"/>
      <c r="L3" s="540"/>
      <c r="M3" s="541"/>
      <c r="N3" s="528" t="s">
        <v>96</v>
      </c>
      <c r="O3" s="529"/>
      <c r="P3" s="530"/>
      <c r="Q3" s="283" t="str">
        <v>IR-FO-16</v>
      </c>
      <c r="R3" s="1"/>
      <c r="S3" s="288"/>
      <c r="T3" s="289"/>
      <c r="U3" s="1"/>
      <c r="V3" s="1"/>
      <c r="W3" s="1"/>
      <c r="X3" s="1"/>
      <c r="Y3" s="1"/>
    </row>
    <row r="4" spans="1:25" ht="9.75" customHeight="1" thickBot="1" x14ac:dyDescent="0.3">
      <c r="A4" s="1"/>
      <c r="B4" s="1"/>
      <c r="C4" s="1"/>
      <c r="D4" s="1"/>
      <c r="E4" s="1"/>
      <c r="F4" s="1"/>
      <c r="G4" s="1"/>
      <c r="H4" s="1"/>
      <c r="I4" s="1"/>
      <c r="J4" s="1"/>
      <c r="K4" s="1"/>
      <c r="L4" s="1"/>
      <c r="M4" s="1"/>
      <c r="N4" s="1"/>
      <c r="O4" s="1"/>
      <c r="P4" s="1"/>
      <c r="Q4" s="1"/>
      <c r="R4" s="1"/>
      <c r="S4" s="40"/>
      <c r="T4" s="41"/>
      <c r="U4" s="1"/>
      <c r="V4" s="1"/>
      <c r="W4" s="1"/>
      <c r="X4" s="1"/>
      <c r="Y4" s="1"/>
    </row>
    <row r="5" spans="1:25" ht="15.75" customHeight="1" x14ac:dyDescent="0.25">
      <c r="A5" s="1"/>
      <c r="B5" s="510" t="s">
        <v>77</v>
      </c>
      <c r="C5" s="511"/>
      <c r="D5" s="511"/>
      <c r="E5" s="511"/>
      <c r="F5" s="511"/>
      <c r="G5" s="511"/>
      <c r="H5" s="511"/>
      <c r="I5" s="511"/>
      <c r="J5" s="511"/>
      <c r="K5" s="511"/>
      <c r="L5" s="511"/>
      <c r="M5" s="511"/>
      <c r="N5" s="511"/>
      <c r="O5" s="512"/>
      <c r="P5" s="1"/>
      <c r="Q5" s="545" t="s">
        <v>90</v>
      </c>
      <c r="R5" s="1"/>
      <c r="S5" s="40"/>
      <c r="T5" s="41"/>
      <c r="U5" s="1"/>
      <c r="V5" s="1"/>
      <c r="W5" s="1"/>
      <c r="X5" s="1"/>
    </row>
    <row r="6" spans="1:25" ht="15.75" customHeight="1" thickBot="1" x14ac:dyDescent="0.3">
      <c r="A6" s="1"/>
      <c r="B6" s="513"/>
      <c r="C6" s="514"/>
      <c r="D6" s="514"/>
      <c r="E6" s="514"/>
      <c r="F6" s="514"/>
      <c r="G6" s="514"/>
      <c r="H6" s="514"/>
      <c r="I6" s="514"/>
      <c r="J6" s="514"/>
      <c r="K6" s="514"/>
      <c r="L6" s="514"/>
      <c r="M6" s="514"/>
      <c r="N6" s="514"/>
      <c r="O6" s="515"/>
      <c r="P6" s="1"/>
      <c r="Q6" s="546"/>
      <c r="R6" s="1"/>
      <c r="S6" s="1"/>
      <c r="T6" s="1"/>
      <c r="U6" s="1"/>
      <c r="V6" s="1"/>
      <c r="W6" s="1"/>
      <c r="X6" s="1"/>
    </row>
    <row r="7" spans="1:25" ht="9.75" customHeight="1" thickBot="1" x14ac:dyDescent="0.3">
      <c r="A7" s="1"/>
      <c r="B7" s="239"/>
      <c r="C7" s="239"/>
      <c r="D7" s="239"/>
      <c r="E7" s="239"/>
      <c r="F7" s="239"/>
      <c r="G7" s="239"/>
      <c r="H7" s="239"/>
      <c r="I7" s="239"/>
      <c r="J7" s="239"/>
      <c r="K7" s="239"/>
      <c r="L7" s="239"/>
      <c r="M7" s="239"/>
      <c r="N7" s="239"/>
      <c r="O7" s="239"/>
      <c r="P7" s="1"/>
      <c r="Q7" s="240"/>
      <c r="R7" s="1"/>
      <c r="S7" s="1"/>
      <c r="T7" s="1"/>
      <c r="U7" s="1"/>
      <c r="V7" s="1"/>
      <c r="W7" s="1"/>
      <c r="X7" s="1"/>
    </row>
    <row r="8" spans="1:25" ht="50.1" customHeight="1" thickBot="1" x14ac:dyDescent="0.3">
      <c r="A8" s="1"/>
      <c r="B8" s="547" t="s">
        <v>23</v>
      </c>
      <c r="C8" s="548"/>
      <c r="D8" s="548"/>
      <c r="E8" s="548"/>
      <c r="F8" s="549"/>
      <c r="G8" s="542" t="s">
        <v>111</v>
      </c>
      <c r="H8" s="543"/>
      <c r="I8" s="544"/>
      <c r="J8" s="241" t="e">
        <f>'Plásticos Recolección'!J10</f>
        <v>#DIV/0!</v>
      </c>
      <c r="K8" s="242">
        <f>'Plásticos Recolección'!H10</f>
        <v>0.3</v>
      </c>
      <c r="L8" s="242"/>
      <c r="M8" s="242"/>
      <c r="N8" s="242"/>
      <c r="O8" s="243"/>
      <c r="P8" s="1"/>
      <c r="Q8" s="244" t="e">
        <f t="shared" ref="Q8:Q10" si="0">IF(J8&gt;=K8,"CUMPLE","NO CUMPLE")</f>
        <v>#DIV/0!</v>
      </c>
      <c r="R8" s="1"/>
      <c r="S8" s="1"/>
      <c r="T8" s="1"/>
      <c r="U8" s="1"/>
      <c r="V8" s="1"/>
      <c r="W8" s="1"/>
      <c r="X8" s="1"/>
    </row>
    <row r="9" spans="1:25" ht="50.1" customHeight="1" thickBot="1" x14ac:dyDescent="0.3">
      <c r="A9" s="1"/>
      <c r="B9" s="550"/>
      <c r="C9" s="551"/>
      <c r="D9" s="551"/>
      <c r="E9" s="551"/>
      <c r="F9" s="552"/>
      <c r="G9" s="542" t="s">
        <v>109</v>
      </c>
      <c r="H9" s="543"/>
      <c r="I9" s="544"/>
      <c r="J9" s="241" t="e">
        <f>'Plásticos Recolección'!J11</f>
        <v>#DIV/0!</v>
      </c>
      <c r="K9" s="242">
        <f>'Plásticos Recolección'!H10</f>
        <v>0.3</v>
      </c>
      <c r="L9" s="242"/>
      <c r="M9" s="242"/>
      <c r="N9" s="242"/>
      <c r="O9" s="243"/>
      <c r="P9" s="1"/>
      <c r="Q9" s="244" t="e">
        <f t="shared" si="0"/>
        <v>#DIV/0!</v>
      </c>
      <c r="R9" s="1"/>
      <c r="S9" s="1"/>
      <c r="T9" s="1"/>
      <c r="U9" s="1"/>
      <c r="V9" s="1"/>
      <c r="W9" s="1"/>
      <c r="X9" s="1"/>
    </row>
    <row r="10" spans="1:25" ht="30" customHeight="1" x14ac:dyDescent="0.25">
      <c r="A10" s="1"/>
      <c r="B10" s="578" t="s">
        <v>147</v>
      </c>
      <c r="C10" s="579"/>
      <c r="D10" s="579"/>
      <c r="E10" s="579"/>
      <c r="F10" s="579"/>
      <c r="G10" s="579"/>
      <c r="H10" s="579"/>
      <c r="I10" s="580"/>
      <c r="J10" s="562" t="e">
        <f>'Plásticos Recolección'!J14</f>
        <v>#DIV/0!</v>
      </c>
      <c r="K10" s="564">
        <f>'Plásticos Recolección'!H14</f>
        <v>0.6</v>
      </c>
      <c r="L10" s="564"/>
      <c r="M10" s="564"/>
      <c r="N10" s="564"/>
      <c r="O10" s="566"/>
      <c r="P10" s="1"/>
      <c r="Q10" s="568" t="e">
        <f t="shared" si="0"/>
        <v>#DIV/0!</v>
      </c>
      <c r="R10" s="1"/>
      <c r="S10" s="1"/>
      <c r="T10" s="1"/>
      <c r="U10" s="1"/>
      <c r="V10" s="1"/>
      <c r="W10" s="1"/>
      <c r="X10" s="1"/>
    </row>
    <row r="11" spans="1:25" ht="30" customHeight="1" thickBot="1" x14ac:dyDescent="0.3">
      <c r="A11" s="1"/>
      <c r="B11" s="581"/>
      <c r="C11" s="582"/>
      <c r="D11" s="582"/>
      <c r="E11" s="582"/>
      <c r="F11" s="582"/>
      <c r="G11" s="582"/>
      <c r="H11" s="582"/>
      <c r="I11" s="583"/>
      <c r="J11" s="563"/>
      <c r="K11" s="565"/>
      <c r="L11" s="565"/>
      <c r="M11" s="565"/>
      <c r="N11" s="565"/>
      <c r="O11" s="567"/>
      <c r="P11" s="1"/>
      <c r="Q11" s="569"/>
      <c r="R11" s="1"/>
      <c r="S11" s="1"/>
      <c r="T11" s="1"/>
      <c r="U11" s="1"/>
      <c r="V11" s="1"/>
      <c r="W11" s="1"/>
      <c r="X11" s="1"/>
    </row>
    <row r="12" spans="1:25" ht="9.75" customHeight="1" thickBot="1" x14ac:dyDescent="0.35">
      <c r="A12" s="1"/>
      <c r="B12" s="334"/>
      <c r="C12" s="334"/>
      <c r="D12" s="334"/>
      <c r="E12" s="334"/>
      <c r="F12" s="334"/>
      <c r="G12" s="334"/>
      <c r="H12" s="334"/>
      <c r="I12" s="334"/>
      <c r="J12" s="334"/>
      <c r="K12" s="334"/>
      <c r="L12" s="334"/>
      <c r="M12" s="334"/>
      <c r="N12" s="334"/>
      <c r="O12" s="334"/>
      <c r="P12" s="334"/>
      <c r="Q12" s="245"/>
      <c r="R12" s="1"/>
      <c r="S12" s="1"/>
      <c r="T12" s="1"/>
      <c r="U12" s="1"/>
      <c r="V12" s="1"/>
      <c r="W12" s="1"/>
      <c r="X12" s="1"/>
    </row>
    <row r="13" spans="1:25" ht="14.25" customHeight="1" x14ac:dyDescent="0.25">
      <c r="A13" s="1"/>
      <c r="B13" s="510" t="s">
        <v>78</v>
      </c>
      <c r="C13" s="511"/>
      <c r="D13" s="511"/>
      <c r="E13" s="511"/>
      <c r="F13" s="511"/>
      <c r="G13" s="511"/>
      <c r="H13" s="511"/>
      <c r="I13" s="511"/>
      <c r="J13" s="511"/>
      <c r="K13" s="511"/>
      <c r="L13" s="511"/>
      <c r="M13" s="511"/>
      <c r="N13" s="511"/>
      <c r="O13" s="512"/>
      <c r="P13" s="246"/>
      <c r="Q13" s="508" t="s">
        <v>90</v>
      </c>
      <c r="R13" s="1"/>
      <c r="S13" s="1"/>
      <c r="T13" s="1"/>
      <c r="U13" s="1"/>
      <c r="V13" s="1"/>
      <c r="W13" s="1"/>
    </row>
    <row r="14" spans="1:25" ht="15.75" customHeight="1" thickBot="1" x14ac:dyDescent="0.3">
      <c r="A14" s="1"/>
      <c r="B14" s="513"/>
      <c r="C14" s="514"/>
      <c r="D14" s="514"/>
      <c r="E14" s="514"/>
      <c r="F14" s="514"/>
      <c r="G14" s="514"/>
      <c r="H14" s="514"/>
      <c r="I14" s="514"/>
      <c r="J14" s="514"/>
      <c r="K14" s="514"/>
      <c r="L14" s="514"/>
      <c r="M14" s="514"/>
      <c r="N14" s="514"/>
      <c r="O14" s="515"/>
      <c r="P14" s="246"/>
      <c r="Q14" s="509"/>
      <c r="R14" s="1"/>
      <c r="S14" s="1"/>
      <c r="T14" s="1"/>
      <c r="U14" s="1"/>
      <c r="V14" s="1"/>
      <c r="W14" s="1"/>
    </row>
    <row r="15" spans="1:25" ht="9.75" customHeight="1" thickBot="1" x14ac:dyDescent="0.3">
      <c r="A15" s="1"/>
      <c r="B15" s="239"/>
      <c r="C15" s="239"/>
      <c r="D15" s="239"/>
      <c r="E15" s="239"/>
      <c r="F15" s="239"/>
      <c r="G15" s="239"/>
      <c r="H15" s="239"/>
      <c r="I15" s="239"/>
      <c r="J15" s="239"/>
      <c r="K15" s="239"/>
      <c r="L15" s="239"/>
      <c r="M15" s="239"/>
      <c r="N15" s="239"/>
      <c r="O15" s="239"/>
      <c r="P15" s="239"/>
      <c r="Q15" s="239"/>
      <c r="R15" s="1"/>
      <c r="S15" s="1"/>
      <c r="T15" s="1"/>
      <c r="U15" s="1"/>
      <c r="V15" s="1"/>
      <c r="W15" s="1"/>
    </row>
    <row r="16" spans="1:25" ht="50.1" customHeight="1" thickBot="1" x14ac:dyDescent="0.3">
      <c r="A16" s="1"/>
      <c r="B16" s="516" t="s">
        <v>140</v>
      </c>
      <c r="C16" s="517"/>
      <c r="D16" s="517"/>
      <c r="E16" s="517"/>
      <c r="F16" s="518"/>
      <c r="G16" s="553" t="s">
        <v>111</v>
      </c>
      <c r="H16" s="554"/>
      <c r="I16" s="555"/>
      <c r="J16" s="562" t="e">
        <f>'Plásticos Aprovechamiento'!J10</f>
        <v>#DIV/0!</v>
      </c>
      <c r="K16" s="564">
        <f>'Plásticos Aprovechamiento'!H10</f>
        <v>0.2</v>
      </c>
      <c r="L16" s="564"/>
      <c r="M16" s="564"/>
      <c r="N16" s="564"/>
      <c r="O16" s="566"/>
      <c r="P16" s="1"/>
      <c r="Q16" s="568" t="e">
        <f t="shared" ref="Q16:Q19" si="1">IF(J16&gt;=K16,"CUMPLE","NO CUMPLE")</f>
        <v>#DIV/0!</v>
      </c>
      <c r="R16" s="1"/>
      <c r="S16" s="1"/>
      <c r="T16" s="1"/>
      <c r="U16" s="1"/>
      <c r="V16" s="1"/>
      <c r="W16" s="1"/>
      <c r="X16" s="1"/>
    </row>
    <row r="17" spans="1:25" ht="50.1" customHeight="1" thickBot="1" x14ac:dyDescent="0.3">
      <c r="A17" s="1"/>
      <c r="B17" s="516" t="s">
        <v>151</v>
      </c>
      <c r="C17" s="517"/>
      <c r="D17" s="517"/>
      <c r="E17" s="517"/>
      <c r="F17" s="518"/>
      <c r="G17" s="556"/>
      <c r="H17" s="557"/>
      <c r="I17" s="558"/>
      <c r="J17" s="563"/>
      <c r="K17" s="565"/>
      <c r="L17" s="565"/>
      <c r="M17" s="565"/>
      <c r="N17" s="565"/>
      <c r="O17" s="567"/>
      <c r="P17" s="1"/>
      <c r="Q17" s="569"/>
      <c r="R17" s="1"/>
      <c r="S17" s="1"/>
      <c r="T17" s="1"/>
      <c r="U17" s="1"/>
      <c r="V17" s="1"/>
      <c r="W17" s="1"/>
      <c r="X17" s="1"/>
    </row>
    <row r="18" spans="1:25" ht="60.75" customHeight="1" thickBot="1" x14ac:dyDescent="0.35">
      <c r="A18" s="1"/>
      <c r="B18" s="559" t="s">
        <v>152</v>
      </c>
      <c r="C18" s="560"/>
      <c r="D18" s="560"/>
      <c r="E18" s="560"/>
      <c r="F18" s="561"/>
      <c r="G18" s="516" t="s">
        <v>109</v>
      </c>
      <c r="H18" s="517"/>
      <c r="I18" s="518"/>
      <c r="J18" s="247" t="e">
        <f>'Plásticos Aprovechamiento'!J14</f>
        <v>#DIV/0!</v>
      </c>
      <c r="K18" s="242">
        <f>'Plásticos Aprovechamiento'!H14</f>
        <v>0.2</v>
      </c>
      <c r="L18" s="242"/>
      <c r="M18" s="242"/>
      <c r="N18" s="242"/>
      <c r="O18" s="243"/>
      <c r="P18" s="1"/>
      <c r="Q18" s="244" t="e">
        <f t="shared" si="1"/>
        <v>#DIV/0!</v>
      </c>
      <c r="R18" s="1"/>
      <c r="S18" s="1"/>
      <c r="T18" s="1"/>
      <c r="U18" s="1"/>
      <c r="V18" s="1"/>
      <c r="W18" s="1"/>
      <c r="X18" s="1"/>
    </row>
    <row r="19" spans="1:25" ht="30" customHeight="1" x14ac:dyDescent="0.25">
      <c r="A19" s="1"/>
      <c r="B19" s="578" t="s">
        <v>150</v>
      </c>
      <c r="C19" s="579"/>
      <c r="D19" s="579"/>
      <c r="E19" s="579"/>
      <c r="F19" s="579"/>
      <c r="G19" s="579"/>
      <c r="H19" s="579"/>
      <c r="I19" s="580"/>
      <c r="J19" s="562" t="e">
        <f>'Plásticos Aprovechamiento'!J17</f>
        <v>#DIV/0!</v>
      </c>
      <c r="K19" s="564">
        <f>'Plásticos Aprovechamiento'!H17</f>
        <v>0.06</v>
      </c>
      <c r="L19" s="564"/>
      <c r="M19" s="564"/>
      <c r="N19" s="564"/>
      <c r="O19" s="566"/>
      <c r="P19" s="1"/>
      <c r="Q19" s="568" t="e">
        <f t="shared" si="1"/>
        <v>#DIV/0!</v>
      </c>
      <c r="R19" s="1"/>
      <c r="S19" s="1"/>
      <c r="T19" s="1"/>
      <c r="U19" s="1"/>
      <c r="V19" s="1"/>
      <c r="W19" s="1"/>
      <c r="X19" s="1"/>
    </row>
    <row r="20" spans="1:25" ht="30" customHeight="1" thickBot="1" x14ac:dyDescent="0.3">
      <c r="A20" s="1"/>
      <c r="B20" s="584"/>
      <c r="C20" s="585"/>
      <c r="D20" s="585"/>
      <c r="E20" s="585"/>
      <c r="F20" s="585"/>
      <c r="G20" s="585"/>
      <c r="H20" s="585"/>
      <c r="I20" s="586"/>
      <c r="J20" s="563"/>
      <c r="K20" s="565"/>
      <c r="L20" s="565"/>
      <c r="M20" s="565"/>
      <c r="N20" s="565"/>
      <c r="O20" s="567"/>
      <c r="P20" s="1"/>
      <c r="Q20" s="569"/>
      <c r="R20" s="1"/>
      <c r="S20" s="1"/>
      <c r="T20" s="1"/>
      <c r="U20" s="1"/>
      <c r="V20" s="1"/>
      <c r="W20" s="1"/>
      <c r="X20" s="1"/>
    </row>
    <row r="21" spans="1:25" ht="30" customHeight="1" x14ac:dyDescent="0.25">
      <c r="A21" s="1"/>
      <c r="B21" s="578" t="s">
        <v>42</v>
      </c>
      <c r="C21" s="579"/>
      <c r="D21" s="579"/>
      <c r="E21" s="579"/>
      <c r="F21" s="579"/>
      <c r="G21" s="579"/>
      <c r="H21" s="579"/>
      <c r="I21" s="580"/>
      <c r="J21" s="562" t="e">
        <f>'Plásticos Aprovechamiento'!J25</f>
        <v>#DIV/0!</v>
      </c>
      <c r="K21" s="564">
        <f>'Plásticos Aprovechamiento'!H25</f>
        <v>0.5</v>
      </c>
      <c r="L21" s="564"/>
      <c r="M21" s="564"/>
      <c r="N21" s="564"/>
      <c r="O21" s="566"/>
      <c r="P21" s="1"/>
      <c r="Q21" s="568" t="e">
        <f>IF(J21&gt;=K21,"CUMPLE","NO CUMPLE")</f>
        <v>#DIV/0!</v>
      </c>
      <c r="R21" s="577"/>
      <c r="S21" s="1"/>
      <c r="T21" s="1"/>
      <c r="U21" s="1"/>
      <c r="V21" s="1"/>
      <c r="W21" s="1"/>
      <c r="X21" s="1"/>
    </row>
    <row r="22" spans="1:25" ht="30" customHeight="1" thickBot="1" x14ac:dyDescent="0.3">
      <c r="A22" s="1"/>
      <c r="B22" s="584"/>
      <c r="C22" s="585"/>
      <c r="D22" s="585"/>
      <c r="E22" s="585"/>
      <c r="F22" s="585"/>
      <c r="G22" s="585"/>
      <c r="H22" s="585"/>
      <c r="I22" s="586"/>
      <c r="J22" s="563"/>
      <c r="K22" s="565"/>
      <c r="L22" s="565"/>
      <c r="M22" s="565"/>
      <c r="N22" s="565"/>
      <c r="O22" s="567"/>
      <c r="P22" s="1"/>
      <c r="Q22" s="569"/>
      <c r="R22" s="577"/>
      <c r="S22" s="1"/>
      <c r="T22" s="1"/>
      <c r="U22" s="1"/>
      <c r="V22" s="1"/>
      <c r="W22" s="1"/>
      <c r="X22" s="1"/>
    </row>
    <row r="23" spans="1:25" ht="9.75" customHeight="1" thickBot="1" x14ac:dyDescent="0.35">
      <c r="A23" s="1"/>
      <c r="B23" s="336"/>
      <c r="C23" s="336"/>
      <c r="D23" s="336"/>
      <c r="E23" s="336"/>
      <c r="F23" s="336"/>
      <c r="G23" s="336"/>
      <c r="H23" s="336"/>
      <c r="I23" s="336"/>
      <c r="J23" s="336"/>
      <c r="K23" s="336"/>
      <c r="L23" s="336"/>
      <c r="M23" s="336"/>
      <c r="N23" s="336"/>
      <c r="O23" s="336"/>
      <c r="P23" s="1"/>
      <c r="Q23" s="245"/>
      <c r="R23" s="1"/>
      <c r="S23" s="1"/>
      <c r="T23" s="1"/>
      <c r="U23" s="1"/>
      <c r="V23" s="1"/>
      <c r="W23" s="1"/>
      <c r="X23" s="1"/>
    </row>
    <row r="24" spans="1:25" ht="18.75" customHeight="1" x14ac:dyDescent="0.25">
      <c r="A24" s="1"/>
      <c r="B24" s="510" t="s">
        <v>51</v>
      </c>
      <c r="C24" s="511"/>
      <c r="D24" s="511"/>
      <c r="E24" s="511"/>
      <c r="F24" s="511"/>
      <c r="G24" s="511"/>
      <c r="H24" s="511"/>
      <c r="I24" s="511"/>
      <c r="J24" s="511"/>
      <c r="K24" s="511"/>
      <c r="L24" s="511"/>
      <c r="M24" s="511"/>
      <c r="N24" s="511"/>
      <c r="O24" s="512"/>
      <c r="P24" s="246"/>
      <c r="Q24" s="508" t="s">
        <v>90</v>
      </c>
      <c r="R24" s="1"/>
      <c r="S24" s="1"/>
      <c r="T24" s="1"/>
      <c r="U24" s="1"/>
      <c r="V24" s="1"/>
      <c r="W24" s="1"/>
      <c r="X24" s="1"/>
    </row>
    <row r="25" spans="1:25" ht="19.5" customHeight="1" thickBot="1" x14ac:dyDescent="0.3">
      <c r="A25" s="1"/>
      <c r="B25" s="513"/>
      <c r="C25" s="514"/>
      <c r="D25" s="514"/>
      <c r="E25" s="514"/>
      <c r="F25" s="514"/>
      <c r="G25" s="514"/>
      <c r="H25" s="514"/>
      <c r="I25" s="514"/>
      <c r="J25" s="514"/>
      <c r="K25" s="514"/>
      <c r="L25" s="514"/>
      <c r="M25" s="514"/>
      <c r="N25" s="514"/>
      <c r="O25" s="515"/>
      <c r="P25" s="246"/>
      <c r="Q25" s="509"/>
      <c r="R25" s="1"/>
      <c r="S25" s="1"/>
      <c r="T25" s="1"/>
      <c r="V25" s="1"/>
      <c r="W25" s="1"/>
      <c r="X25" s="1"/>
    </row>
    <row r="26" spans="1:25" ht="9.75" customHeight="1" thickBot="1" x14ac:dyDescent="0.3">
      <c r="A26" s="1"/>
      <c r="B26" s="239"/>
      <c r="C26" s="239"/>
      <c r="D26" s="239"/>
      <c r="E26" s="239"/>
      <c r="F26" s="239"/>
      <c r="G26" s="239"/>
      <c r="H26" s="239"/>
      <c r="I26" s="239"/>
      <c r="J26" s="239"/>
      <c r="K26" s="239"/>
      <c r="L26" s="239"/>
      <c r="M26" s="239"/>
      <c r="N26" s="239"/>
      <c r="O26" s="239"/>
      <c r="P26" s="239"/>
      <c r="Q26" s="239"/>
      <c r="R26" s="1"/>
      <c r="S26" s="1"/>
      <c r="T26" s="1"/>
      <c r="U26" s="1"/>
      <c r="V26" s="1"/>
      <c r="W26" s="1"/>
      <c r="X26" s="1"/>
    </row>
    <row r="27" spans="1:25" ht="50.1" customHeight="1" thickBot="1" x14ac:dyDescent="0.3">
      <c r="A27" s="1"/>
      <c r="B27" s="516" t="s">
        <v>45</v>
      </c>
      <c r="C27" s="517"/>
      <c r="D27" s="517"/>
      <c r="E27" s="517"/>
      <c r="F27" s="517"/>
      <c r="G27" s="517"/>
      <c r="H27" s="517"/>
      <c r="I27" s="518"/>
      <c r="J27" s="248" t="e">
        <f>'Materia Prima Reciclada'!J10</f>
        <v>#DIV/0!</v>
      </c>
      <c r="K27" s="249">
        <f>'Materia Prima Reciclada'!H10</f>
        <v>0.55000000000000004</v>
      </c>
      <c r="L27" s="250"/>
      <c r="M27" s="250"/>
      <c r="N27" s="250"/>
      <c r="O27" s="251"/>
      <c r="P27" s="1"/>
      <c r="Q27" s="244" t="e">
        <f t="shared" ref="Q27" si="2">IF(J27&gt;=K27,"CUMPLE","NO CUMPLE")</f>
        <v>#DIV/0!</v>
      </c>
      <c r="R27" s="1"/>
      <c r="S27" s="1"/>
      <c r="T27" s="1"/>
      <c r="U27" s="1"/>
      <c r="V27" s="1"/>
      <c r="W27" s="1"/>
      <c r="X27" s="1"/>
    </row>
    <row r="28" spans="1:25" ht="50.1" customHeight="1" thickBot="1" x14ac:dyDescent="0.3">
      <c r="A28" s="1"/>
      <c r="B28" s="516" t="s">
        <v>127</v>
      </c>
      <c r="C28" s="517"/>
      <c r="D28" s="517"/>
      <c r="E28" s="517"/>
      <c r="F28" s="517"/>
      <c r="G28" s="517"/>
      <c r="H28" s="517"/>
      <c r="I28" s="518"/>
      <c r="J28" s="574" t="str">
        <f>IF('Materia Prima Reciclada'!E10&gt;'Materia Prima Reciclada'!F10,"CUMPLE","NO CUMPLE")</f>
        <v>NO CUMPLE</v>
      </c>
      <c r="K28" s="575"/>
      <c r="L28" s="575"/>
      <c r="M28" s="575"/>
      <c r="N28" s="575"/>
      <c r="O28" s="576"/>
      <c r="P28" s="1"/>
      <c r="Q28" s="252"/>
      <c r="R28" s="1"/>
      <c r="S28" s="1"/>
      <c r="T28" s="1"/>
      <c r="U28" s="1"/>
      <c r="V28" s="1"/>
      <c r="W28" s="1"/>
      <c r="X28" s="1"/>
    </row>
    <row r="29" spans="1:25" ht="50.1" customHeight="1" thickBot="1" x14ac:dyDescent="0.3">
      <c r="A29" s="1"/>
      <c r="B29" s="516" t="s">
        <v>47</v>
      </c>
      <c r="C29" s="517"/>
      <c r="D29" s="517"/>
      <c r="E29" s="517"/>
      <c r="F29" s="517"/>
      <c r="G29" s="517"/>
      <c r="H29" s="517"/>
      <c r="I29" s="518"/>
      <c r="J29" s="248" t="e">
        <f>'Materia Prima Reciclada'!J11</f>
        <v>#DIV/0!</v>
      </c>
      <c r="K29" s="249">
        <f>'Materia Prima Reciclada'!H11</f>
        <v>0.22</v>
      </c>
      <c r="L29" s="250"/>
      <c r="M29" s="250"/>
      <c r="N29" s="250"/>
      <c r="O29" s="251"/>
      <c r="P29" s="1"/>
      <c r="Q29" s="244" t="e">
        <f>IF(J29&gt;=K29,"CUMPLE","NO CUMPLE")</f>
        <v>#DIV/0!</v>
      </c>
      <c r="R29" s="1"/>
      <c r="S29" s="1"/>
      <c r="T29" s="1"/>
      <c r="U29" s="1"/>
      <c r="V29" s="1"/>
      <c r="W29" s="1"/>
      <c r="X29" s="1"/>
    </row>
    <row r="30" spans="1:25" ht="50.1" customHeight="1" thickBot="1" x14ac:dyDescent="0.3">
      <c r="A30" s="1"/>
      <c r="B30" s="516" t="s">
        <v>127</v>
      </c>
      <c r="C30" s="517"/>
      <c r="D30" s="517"/>
      <c r="E30" s="517"/>
      <c r="F30" s="517"/>
      <c r="G30" s="517"/>
      <c r="H30" s="517"/>
      <c r="I30" s="518"/>
      <c r="J30" s="519" t="str">
        <f>IF('Materia Prima Reciclada'!E11&gt;'Materia Prima Reciclada'!F11,"CUMPLE","NO CUMPLE")</f>
        <v>NO CUMPLE</v>
      </c>
      <c r="K30" s="520"/>
      <c r="L30" s="520"/>
      <c r="M30" s="520"/>
      <c r="N30" s="520"/>
      <c r="O30" s="521"/>
      <c r="P30" s="1"/>
      <c r="Q30" s="252"/>
      <c r="R30" s="1"/>
      <c r="S30" s="1"/>
      <c r="T30" s="1"/>
      <c r="U30" s="1"/>
      <c r="V30" s="1"/>
      <c r="W30" s="1"/>
      <c r="X30" s="1"/>
    </row>
    <row r="31" spans="1:25" ht="50.1" customHeight="1" thickBot="1" x14ac:dyDescent="0.3">
      <c r="A31" s="1"/>
      <c r="B31" s="516" t="s">
        <v>153</v>
      </c>
      <c r="C31" s="517"/>
      <c r="D31" s="517"/>
      <c r="E31" s="517"/>
      <c r="F31" s="517"/>
      <c r="G31" s="517"/>
      <c r="H31" s="517"/>
      <c r="I31" s="518"/>
      <c r="J31" s="247" t="e">
        <f>'Materia Prima Reciclada'!J13</f>
        <v>#DIV/0!</v>
      </c>
      <c r="K31" s="253">
        <f>'Materia Prima Reciclada'!H13</f>
        <v>0.82</v>
      </c>
      <c r="L31" s="242"/>
      <c r="M31" s="242"/>
      <c r="N31" s="242"/>
      <c r="O31" s="243"/>
      <c r="P31" s="1"/>
      <c r="Q31" s="244" t="e">
        <f>IF(J31&gt;=K31,"CUMPLE","NO CUMPLE")</f>
        <v>#DIV/0!</v>
      </c>
      <c r="R31" s="1"/>
      <c r="S31" s="1"/>
      <c r="T31" s="1"/>
      <c r="U31" s="1"/>
      <c r="V31" s="1"/>
      <c r="W31" s="1"/>
      <c r="X31" s="1"/>
    </row>
    <row r="32" spans="1:25" ht="9.75" customHeight="1" thickBot="1" x14ac:dyDescent="0.35">
      <c r="A32" s="1"/>
      <c r="B32" s="573"/>
      <c r="C32" s="573"/>
      <c r="D32" s="573"/>
      <c r="E32" s="573"/>
      <c r="F32" s="573"/>
      <c r="G32" s="573"/>
      <c r="H32" s="573"/>
      <c r="I32" s="573"/>
      <c r="J32" s="573"/>
      <c r="K32" s="573"/>
      <c r="L32" s="573"/>
      <c r="M32" s="573"/>
      <c r="N32" s="573"/>
      <c r="O32" s="573"/>
      <c r="P32" s="1"/>
      <c r="Q32" s="245"/>
      <c r="R32" s="254"/>
      <c r="S32" s="1"/>
      <c r="T32" s="1"/>
      <c r="U32" s="1"/>
      <c r="V32" s="1"/>
      <c r="W32" s="1"/>
      <c r="X32" s="1"/>
      <c r="Y32" s="1"/>
    </row>
    <row r="33" spans="1:25" ht="15" customHeight="1" x14ac:dyDescent="0.25">
      <c r="A33" s="1"/>
      <c r="B33" s="510" t="s">
        <v>79</v>
      </c>
      <c r="C33" s="511"/>
      <c r="D33" s="511"/>
      <c r="E33" s="511"/>
      <c r="F33" s="511"/>
      <c r="G33" s="511"/>
      <c r="H33" s="511"/>
      <c r="I33" s="511"/>
      <c r="J33" s="511"/>
      <c r="K33" s="511"/>
      <c r="L33" s="511"/>
      <c r="M33" s="511"/>
      <c r="N33" s="511"/>
      <c r="O33" s="512"/>
      <c r="P33" s="1"/>
      <c r="Q33" s="508" t="s">
        <v>90</v>
      </c>
      <c r="R33" s="255" t="e">
        <f>IF(J36&lt;0.7*K36,"NO CUMPLE","CUMPLE")</f>
        <v>#DIV/0!</v>
      </c>
      <c r="S33" s="254"/>
      <c r="T33" s="1"/>
      <c r="U33" s="1"/>
      <c r="V33" s="1"/>
      <c r="W33" s="1"/>
      <c r="X33" s="1"/>
      <c r="Y33" s="1"/>
    </row>
    <row r="34" spans="1:25" ht="19.5" customHeight="1" thickBot="1" x14ac:dyDescent="0.3">
      <c r="A34" s="1"/>
      <c r="B34" s="513"/>
      <c r="C34" s="514"/>
      <c r="D34" s="514"/>
      <c r="E34" s="514"/>
      <c r="F34" s="514"/>
      <c r="G34" s="514"/>
      <c r="H34" s="514"/>
      <c r="I34" s="514"/>
      <c r="J34" s="514"/>
      <c r="K34" s="514"/>
      <c r="L34" s="514"/>
      <c r="M34" s="514"/>
      <c r="N34" s="514"/>
      <c r="O34" s="515"/>
      <c r="P34" s="1"/>
      <c r="Q34" s="509"/>
      <c r="R34" s="254" t="s">
        <v>66</v>
      </c>
      <c r="S34" s="1"/>
      <c r="T34" s="1"/>
      <c r="U34" s="1"/>
      <c r="V34" s="1"/>
      <c r="W34" s="1"/>
      <c r="X34" s="1"/>
      <c r="Y34" s="1"/>
    </row>
    <row r="35" spans="1:25" ht="9" customHeight="1" thickBot="1" x14ac:dyDescent="0.3">
      <c r="A35" s="1"/>
      <c r="B35" s="239"/>
      <c r="C35" s="239"/>
      <c r="D35" s="239"/>
      <c r="E35" s="239"/>
      <c r="F35" s="239"/>
      <c r="G35" s="239"/>
      <c r="H35" s="239"/>
      <c r="I35" s="239"/>
      <c r="J35" s="239"/>
      <c r="K35" s="239"/>
      <c r="L35" s="239"/>
      <c r="M35" s="239"/>
      <c r="N35" s="239"/>
      <c r="O35" s="239"/>
      <c r="P35" s="1"/>
      <c r="Q35" s="256" t="e">
        <f>IF(J36&gt;=K36,"CUMPLE","NO CUMPLE")</f>
        <v>#DIV/0!</v>
      </c>
      <c r="R35" s="254"/>
      <c r="S35" s="1"/>
      <c r="T35" s="1"/>
      <c r="U35" s="1"/>
      <c r="V35" s="1"/>
      <c r="W35" s="1"/>
      <c r="X35" s="1"/>
      <c r="Y35" s="1"/>
    </row>
    <row r="36" spans="1:25" ht="50.1" customHeight="1" thickBot="1" x14ac:dyDescent="0.3">
      <c r="A36" s="1"/>
      <c r="B36" s="570" t="s">
        <v>80</v>
      </c>
      <c r="C36" s="571"/>
      <c r="D36" s="571"/>
      <c r="E36" s="571"/>
      <c r="F36" s="571"/>
      <c r="G36" s="571"/>
      <c r="H36" s="571"/>
      <c r="I36" s="572"/>
      <c r="J36" s="257" t="e">
        <f>'Otros Materiales'!J21</f>
        <v>#DIV/0!</v>
      </c>
      <c r="K36" s="258">
        <f>'Otros Materiales'!F22</f>
        <v>0.2</v>
      </c>
      <c r="L36" s="259"/>
      <c r="M36" s="259"/>
      <c r="N36" s="260" t="e">
        <f>IF(Calculadora!B12=TRUE,Calculadora!J36&gt;=0.7*Calculadora!K36,J36)</f>
        <v>#DIV/0!</v>
      </c>
      <c r="O36" s="261" t="e">
        <f>IF(J36&gt;=0.7*K36,"CUMPLE","NO CUMPLE")</f>
        <v>#DIV/0!</v>
      </c>
      <c r="P36" s="1"/>
      <c r="Q36" s="244" t="e">
        <f>IF(Ingreso!F12,R33,Q35)</f>
        <v>#DIV/0!</v>
      </c>
      <c r="R36" s="254"/>
      <c r="S36" s="1"/>
      <c r="T36" s="1"/>
      <c r="U36" s="1"/>
      <c r="V36" s="1"/>
      <c r="W36" s="1"/>
      <c r="X36" s="1"/>
      <c r="Y36" s="1"/>
    </row>
    <row r="37" spans="1:25" ht="18.75" x14ac:dyDescent="0.25">
      <c r="A37" s="1"/>
      <c r="B37" s="1"/>
      <c r="C37" s="1"/>
      <c r="D37" s="1"/>
      <c r="E37" s="1"/>
      <c r="F37" s="1"/>
      <c r="G37" s="1"/>
      <c r="H37" s="1"/>
      <c r="I37" s="1"/>
      <c r="J37" s="1"/>
      <c r="K37" s="1"/>
      <c r="L37" s="1"/>
      <c r="M37" s="1"/>
      <c r="N37" s="262"/>
      <c r="O37" s="37"/>
      <c r="P37" s="37"/>
      <c r="Q37" s="263"/>
      <c r="R37" s="264"/>
      <c r="S37" s="1"/>
      <c r="T37" s="1"/>
      <c r="U37" s="1"/>
      <c r="V37" s="1"/>
      <c r="W37" s="1"/>
      <c r="X37" s="1"/>
      <c r="Y37" s="1"/>
    </row>
    <row r="38" spans="1:25" ht="18.75" x14ac:dyDescent="0.25">
      <c r="A38" s="1"/>
      <c r="B38" s="1"/>
      <c r="C38" s="1"/>
      <c r="D38" s="1"/>
      <c r="E38" s="1"/>
      <c r="F38" s="1"/>
      <c r="G38" s="1"/>
      <c r="H38" s="1"/>
      <c r="I38" s="1"/>
      <c r="J38" s="1"/>
      <c r="K38" s="1"/>
      <c r="L38" s="1"/>
      <c r="M38" s="1"/>
      <c r="N38" s="1"/>
      <c r="O38" s="37"/>
      <c r="P38" s="37"/>
      <c r="Q38" s="263"/>
      <c r="R38" s="1"/>
      <c r="S38" s="1"/>
      <c r="T38" s="1"/>
      <c r="U38" s="1"/>
      <c r="V38" s="1"/>
      <c r="W38" s="1"/>
      <c r="X38" s="1"/>
      <c r="Y38" s="1"/>
    </row>
    <row r="39" spans="1:25" x14ac:dyDescent="0.25">
      <c r="A39" s="1"/>
      <c r="B39" s="1"/>
      <c r="C39" s="1"/>
      <c r="D39" s="1"/>
      <c r="E39" s="1"/>
      <c r="F39" s="1"/>
      <c r="G39" s="1"/>
      <c r="H39" s="1"/>
      <c r="I39" s="1"/>
      <c r="J39" s="1"/>
      <c r="K39" s="1"/>
      <c r="L39" s="1"/>
      <c r="M39" s="1"/>
      <c r="N39" s="1"/>
      <c r="O39" s="1"/>
      <c r="P39" s="1"/>
      <c r="Q39" s="265"/>
      <c r="R39" s="1"/>
      <c r="S39" s="1"/>
      <c r="T39" s="1"/>
      <c r="U39" s="1"/>
      <c r="V39" s="1"/>
      <c r="W39" s="1"/>
      <c r="X39" s="1"/>
      <c r="Y39" s="1"/>
    </row>
    <row r="40" spans="1:25" x14ac:dyDescent="0.25">
      <c r="A40" s="1"/>
      <c r="B40" s="1"/>
      <c r="C40" s="1"/>
      <c r="D40" s="1"/>
      <c r="E40" s="1"/>
      <c r="F40" s="1"/>
      <c r="G40" s="1"/>
      <c r="H40" s="1"/>
      <c r="I40" s="1"/>
      <c r="J40" s="1"/>
      <c r="K40" s="1"/>
      <c r="L40" s="1"/>
      <c r="M40" s="1"/>
      <c r="N40" s="1"/>
      <c r="O40" s="1"/>
      <c r="P40" s="1"/>
      <c r="Q40" s="265"/>
      <c r="R40" s="1"/>
      <c r="S40" s="1"/>
      <c r="T40" s="1"/>
      <c r="U40" s="1"/>
      <c r="V40" s="1"/>
      <c r="W40" s="1"/>
      <c r="X40" s="1"/>
      <c r="Y40" s="1"/>
    </row>
    <row r="41" spans="1:25" x14ac:dyDescent="0.25">
      <c r="A41" s="1"/>
      <c r="B41" s="1"/>
      <c r="C41" s="1"/>
      <c r="D41" s="1"/>
      <c r="E41" s="1"/>
      <c r="F41" s="1"/>
      <c r="G41" s="1"/>
      <c r="H41" s="1"/>
      <c r="I41" s="1"/>
      <c r="J41" s="1"/>
      <c r="K41" s="1"/>
      <c r="L41" s="1"/>
      <c r="M41" s="1"/>
      <c r="N41" s="1"/>
      <c r="O41" s="1"/>
      <c r="P41" s="1"/>
      <c r="Q41" s="265"/>
      <c r="R41" s="262"/>
      <c r="S41" s="1"/>
      <c r="T41" s="1"/>
      <c r="U41" s="1"/>
      <c r="V41" s="1"/>
      <c r="W41" s="1"/>
      <c r="X41" s="1"/>
      <c r="Y41" s="1"/>
    </row>
    <row r="42" spans="1:25" x14ac:dyDescent="0.25">
      <c r="A42" s="1"/>
      <c r="B42" s="1"/>
      <c r="C42" s="1"/>
      <c r="D42" s="1"/>
      <c r="E42" s="1"/>
      <c r="F42" s="1"/>
      <c r="G42" s="1"/>
      <c r="H42" s="1"/>
      <c r="I42" s="1"/>
      <c r="J42" s="1"/>
      <c r="K42" s="1"/>
      <c r="L42" s="1"/>
      <c r="M42" s="1"/>
      <c r="N42" s="1"/>
      <c r="O42" s="1"/>
      <c r="P42" s="1"/>
      <c r="Q42" s="265"/>
      <c r="R42" s="1"/>
      <c r="S42" s="1"/>
      <c r="T42" s="1"/>
      <c r="U42" s="1"/>
      <c r="V42" s="1"/>
      <c r="W42" s="1"/>
      <c r="X42" s="1"/>
      <c r="Y42" s="1"/>
    </row>
    <row r="43" spans="1:25" x14ac:dyDescent="0.25">
      <c r="A43" s="1"/>
      <c r="B43" s="1"/>
      <c r="C43" s="1"/>
      <c r="D43" s="1"/>
      <c r="E43" s="1"/>
      <c r="F43" s="1"/>
      <c r="G43" s="1"/>
      <c r="H43" s="1"/>
      <c r="I43" s="1"/>
      <c r="J43" s="1"/>
      <c r="K43" s="1"/>
      <c r="L43" s="1"/>
      <c r="M43" s="1"/>
      <c r="N43" s="1"/>
      <c r="O43" s="1"/>
      <c r="P43" s="1"/>
      <c r="Q43" s="1"/>
      <c r="R43" s="1"/>
      <c r="S43" s="1"/>
      <c r="T43" s="1"/>
      <c r="U43" s="1"/>
      <c r="V43" s="1"/>
      <c r="W43" s="1"/>
      <c r="X43" s="1"/>
      <c r="Y43" s="1"/>
    </row>
    <row r="44" spans="1:25" x14ac:dyDescent="0.25">
      <c r="A44" s="1"/>
      <c r="B44" s="1"/>
      <c r="C44" s="1"/>
      <c r="D44" s="1"/>
      <c r="E44" s="1"/>
      <c r="F44" s="1"/>
      <c r="G44" s="1"/>
      <c r="H44" s="1"/>
      <c r="I44" s="1"/>
      <c r="J44" s="1"/>
      <c r="K44" s="1"/>
      <c r="L44" s="1"/>
      <c r="M44" s="1"/>
      <c r="N44" s="1"/>
      <c r="O44" s="1"/>
      <c r="P44" s="1"/>
      <c r="Q44" s="1"/>
      <c r="R44" s="1"/>
      <c r="S44" s="1"/>
      <c r="T44" s="1"/>
      <c r="U44" s="1"/>
      <c r="V44" s="1"/>
      <c r="W44" s="1"/>
      <c r="X44" s="1"/>
      <c r="Y44" s="1"/>
    </row>
    <row r="45" spans="1:25" x14ac:dyDescent="0.25">
      <c r="A45" s="1"/>
      <c r="B45" s="1"/>
      <c r="C45" s="1"/>
      <c r="D45" s="1"/>
      <c r="E45" s="1"/>
      <c r="F45" s="1"/>
      <c r="G45" s="1"/>
      <c r="H45" s="1"/>
      <c r="I45" s="1"/>
      <c r="J45" s="1"/>
      <c r="K45" s="1"/>
      <c r="L45" s="1"/>
      <c r="M45" s="1"/>
      <c r="N45" s="1"/>
      <c r="O45" s="1"/>
      <c r="P45" s="1"/>
      <c r="Q45" s="1"/>
      <c r="R45" s="1"/>
      <c r="S45" s="1"/>
      <c r="T45" s="1"/>
      <c r="U45" s="1"/>
      <c r="V45" s="1"/>
      <c r="W45" s="1"/>
      <c r="X45" s="1"/>
      <c r="Y45" s="1"/>
    </row>
    <row r="46" spans="1:25" x14ac:dyDescent="0.25">
      <c r="A46" s="1"/>
      <c r="B46" s="1"/>
      <c r="C46" s="1"/>
      <c r="D46" s="1"/>
      <c r="E46" s="1"/>
      <c r="F46" s="1"/>
      <c r="G46" s="1"/>
      <c r="H46" s="1"/>
      <c r="I46" s="1"/>
      <c r="J46" s="1"/>
      <c r="K46" s="1"/>
      <c r="L46" s="1"/>
      <c r="M46" s="1"/>
      <c r="N46" s="1"/>
      <c r="O46" s="1"/>
      <c r="P46" s="1"/>
      <c r="Q46" s="1"/>
      <c r="R46" s="1"/>
      <c r="S46" s="1"/>
      <c r="T46" s="1"/>
      <c r="U46" s="1"/>
      <c r="V46" s="1"/>
      <c r="W46" s="1"/>
      <c r="X46" s="1"/>
      <c r="Y46" s="1"/>
    </row>
    <row r="47" spans="1:25" x14ac:dyDescent="0.25">
      <c r="A47" s="1"/>
      <c r="B47" s="1"/>
      <c r="C47" s="1"/>
      <c r="D47" s="1"/>
      <c r="E47" s="1"/>
      <c r="F47" s="1"/>
      <c r="G47" s="1"/>
      <c r="H47" s="1"/>
      <c r="I47" s="1"/>
      <c r="J47" s="1"/>
      <c r="K47" s="1"/>
      <c r="L47" s="1"/>
      <c r="M47" s="1"/>
      <c r="N47" s="1"/>
      <c r="O47" s="1"/>
      <c r="P47" s="1"/>
      <c r="Q47" s="1"/>
      <c r="R47" s="1"/>
      <c r="S47" s="1"/>
      <c r="T47" s="1"/>
      <c r="U47" s="1"/>
      <c r="V47" s="1"/>
      <c r="W47" s="1"/>
      <c r="X47" s="1"/>
      <c r="Y47" s="1"/>
    </row>
    <row r="48" spans="1:25" x14ac:dyDescent="0.25">
      <c r="A48" s="1"/>
      <c r="B48" s="1"/>
      <c r="C48" s="1"/>
      <c r="D48" s="1"/>
      <c r="E48" s="1"/>
      <c r="F48" s="1"/>
      <c r="G48" s="1"/>
      <c r="H48" s="1"/>
      <c r="I48" s="1"/>
      <c r="J48" s="1"/>
      <c r="K48" s="1"/>
      <c r="L48" s="1"/>
      <c r="M48" s="1"/>
      <c r="N48" s="1"/>
      <c r="O48" s="1"/>
      <c r="P48" s="1"/>
      <c r="Q48" s="1"/>
      <c r="R48" s="1"/>
      <c r="S48" s="1"/>
      <c r="T48" s="1"/>
      <c r="U48" s="1"/>
      <c r="V48" s="1"/>
      <c r="W48" s="1"/>
      <c r="X48" s="1"/>
      <c r="Y48" s="1"/>
    </row>
    <row r="49" spans="1:25" x14ac:dyDescent="0.25">
      <c r="A49" s="1"/>
      <c r="B49" s="1"/>
      <c r="C49" s="1"/>
      <c r="D49" s="1"/>
      <c r="E49" s="1"/>
      <c r="F49" s="1"/>
      <c r="G49" s="1"/>
      <c r="H49" s="1"/>
      <c r="I49" s="1"/>
      <c r="J49" s="1"/>
      <c r="K49" s="1"/>
      <c r="L49" s="1"/>
      <c r="M49" s="1"/>
      <c r="N49" s="1"/>
      <c r="O49" s="1"/>
      <c r="P49" s="1"/>
      <c r="Q49" s="1"/>
      <c r="R49" s="1"/>
      <c r="S49" s="1"/>
      <c r="T49" s="1"/>
      <c r="U49" s="1"/>
      <c r="V49" s="1"/>
      <c r="W49" s="1"/>
      <c r="X49" s="1"/>
      <c r="Y49" s="1"/>
    </row>
    <row r="50" spans="1:25" x14ac:dyDescent="0.25">
      <c r="A50" s="1"/>
      <c r="B50" s="1"/>
      <c r="C50" s="1"/>
      <c r="D50" s="1"/>
      <c r="E50" s="1"/>
      <c r="F50" s="1"/>
      <c r="G50" s="1"/>
      <c r="H50" s="1"/>
      <c r="I50" s="1"/>
      <c r="J50" s="1"/>
      <c r="K50" s="1"/>
      <c r="L50" s="1"/>
      <c r="M50" s="1"/>
      <c r="N50" s="1"/>
      <c r="O50" s="1"/>
      <c r="P50" s="1"/>
      <c r="Q50" s="1"/>
      <c r="R50" s="1"/>
      <c r="S50" s="1"/>
      <c r="T50" s="1"/>
      <c r="U50" s="1"/>
      <c r="V50" s="1"/>
      <c r="W50" s="1"/>
      <c r="X50" s="1"/>
      <c r="Y50" s="1"/>
    </row>
    <row r="51" spans="1:25" x14ac:dyDescent="0.25">
      <c r="A51" s="1"/>
      <c r="B51" s="1"/>
      <c r="C51" s="1"/>
      <c r="D51" s="1"/>
      <c r="E51" s="1"/>
      <c r="F51" s="1"/>
      <c r="G51" s="1"/>
      <c r="H51" s="1"/>
      <c r="I51" s="1"/>
      <c r="J51" s="1"/>
      <c r="K51" s="1"/>
      <c r="L51" s="1"/>
      <c r="M51" s="1"/>
      <c r="N51" s="1"/>
      <c r="O51" s="1"/>
      <c r="P51" s="1"/>
      <c r="Q51" s="1"/>
      <c r="R51" s="1"/>
    </row>
    <row r="52" spans="1:25" x14ac:dyDescent="0.25">
      <c r="Q52" s="1"/>
    </row>
    <row r="53" spans="1:25" x14ac:dyDescent="0.25">
      <c r="Q53" s="1"/>
    </row>
  </sheetData>
  <sheetProtection algorithmName="SHA-512" hashValue="MGFU24XLfKMge5GHvzljhdV3gwlpY3JvKoAGfdyeTj7lO+lQFiVCjMvjNZCuhjeVbF8PY80lJXhKo8VTlFp2rQ==" saltValue="042L+g5Ft/ZUXphO7NL6Lw==" spinCount="100000" sheet="1" objects="1" scenarios="1"/>
  <mergeCells count="53">
    <mergeCell ref="R21:R22"/>
    <mergeCell ref="B10:I11"/>
    <mergeCell ref="J10:J11"/>
    <mergeCell ref="K10:K11"/>
    <mergeCell ref="L10:O11"/>
    <mergeCell ref="B19:I20"/>
    <mergeCell ref="J19:J20"/>
    <mergeCell ref="K19:K20"/>
    <mergeCell ref="L19:O20"/>
    <mergeCell ref="Q10:Q11"/>
    <mergeCell ref="Q19:Q20"/>
    <mergeCell ref="B21:I22"/>
    <mergeCell ref="J21:J22"/>
    <mergeCell ref="K21:K22"/>
    <mergeCell ref="L21:O22"/>
    <mergeCell ref="Q21:Q22"/>
    <mergeCell ref="B36:I36"/>
    <mergeCell ref="B28:I28"/>
    <mergeCell ref="B29:I29"/>
    <mergeCell ref="B30:I30"/>
    <mergeCell ref="B31:I31"/>
    <mergeCell ref="B32:O32"/>
    <mergeCell ref="J28:O28"/>
    <mergeCell ref="B13:O14"/>
    <mergeCell ref="Q13:Q14"/>
    <mergeCell ref="B24:O25"/>
    <mergeCell ref="Q24:Q25"/>
    <mergeCell ref="G16:I17"/>
    <mergeCell ref="B18:F18"/>
    <mergeCell ref="G18:I18"/>
    <mergeCell ref="J16:J17"/>
    <mergeCell ref="K16:K17"/>
    <mergeCell ref="L16:O17"/>
    <mergeCell ref="Q16:Q17"/>
    <mergeCell ref="G9:I9"/>
    <mergeCell ref="Q5:Q6"/>
    <mergeCell ref="B12:P12"/>
    <mergeCell ref="B5:O6"/>
    <mergeCell ref="B8:F9"/>
    <mergeCell ref="G8:I8"/>
    <mergeCell ref="A1:A3"/>
    <mergeCell ref="N1:P1"/>
    <mergeCell ref="N2:P2"/>
    <mergeCell ref="N3:P3"/>
    <mergeCell ref="B1:E3"/>
    <mergeCell ref="F1:M3"/>
    <mergeCell ref="Q33:Q34"/>
    <mergeCell ref="B33:O34"/>
    <mergeCell ref="B27:I27"/>
    <mergeCell ref="B23:O23"/>
    <mergeCell ref="B16:F16"/>
    <mergeCell ref="B17:F17"/>
    <mergeCell ref="J30:O30"/>
  </mergeCells>
  <conditionalFormatting sqref="J30:O30">
    <cfRule type="cellIs" dxfId="5" priority="1" operator="equal">
      <formula>"NO CUMPLE"</formula>
    </cfRule>
  </conditionalFormatting>
  <conditionalFormatting sqref="Q8:Q10">
    <cfRule type="cellIs" dxfId="4" priority="25" operator="equal">
      <formula>"NO CUMPLE"</formula>
    </cfRule>
  </conditionalFormatting>
  <conditionalFormatting sqref="Q16 Q18:Q19">
    <cfRule type="cellIs" dxfId="3" priority="10" operator="equal">
      <formula>"NO CUMPLE"</formula>
    </cfRule>
  </conditionalFormatting>
  <conditionalFormatting sqref="Q21 J28:O28">
    <cfRule type="cellIs" dxfId="2" priority="2" operator="equal">
      <formula>"NO CUMPLE"</formula>
    </cfRule>
  </conditionalFormatting>
  <conditionalFormatting sqref="Q27:Q31">
    <cfRule type="cellIs" dxfId="1" priority="4" operator="equal">
      <formula>"NO CUMPLE"</formula>
    </cfRule>
  </conditionalFormatting>
  <conditionalFormatting sqref="Q36:Q38">
    <cfRule type="cellIs" dxfId="0" priority="3" operator="equal">
      <formula>"NO CUMPLE"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Datos</vt:lpstr>
      <vt:lpstr>Instructivo</vt:lpstr>
      <vt:lpstr>Ingreso</vt:lpstr>
      <vt:lpstr>Plásticos Recolección</vt:lpstr>
      <vt:lpstr>Plásticos Aprovechamiento</vt:lpstr>
      <vt:lpstr>Materia Prima Reciclada</vt:lpstr>
      <vt:lpstr>Otros Materiales</vt:lpstr>
      <vt:lpstr>Calculadora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 Javier Guzman Rincon</dc:creator>
  <cp:lastModifiedBy>Nohora Isabel Velasquez Ubaque</cp:lastModifiedBy>
  <cp:lastPrinted>2025-10-23T00:07:38Z</cp:lastPrinted>
  <dcterms:created xsi:type="dcterms:W3CDTF">2025-09-23T23:00:16Z</dcterms:created>
  <dcterms:modified xsi:type="dcterms:W3CDTF">2025-12-26T22:40:03Z</dcterms:modified>
</cp:coreProperties>
</file>